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5195" windowHeight="8700" activeTab="0"/>
  </bookViews>
  <sheets>
    <sheet name="04" sheetId="1" r:id="rId1"/>
    <sheet name="11" sheetId="2" r:id="rId2"/>
    <sheet name="12" sheetId="3" r:id="rId3"/>
    <sheet name="21" sheetId="4" r:id="rId4"/>
    <sheet name="27" sheetId="5" r:id="rId5"/>
    <sheet name="34" sheetId="6" r:id="rId6"/>
    <sheet name="47" sheetId="7" r:id="rId7"/>
    <sheet name="66" sheetId="8" r:id="rId8"/>
    <sheet name="67" sheetId="9" r:id="rId9"/>
    <sheet name="76" sheetId="10" r:id="rId10"/>
    <sheet name="79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Julia</author>
  </authors>
  <commentList>
    <comment ref="C5" authorId="0">
      <text>
        <r>
          <rPr>
            <sz val="8"/>
            <rFont val="Tahoma"/>
            <family val="0"/>
          </rPr>
          <t xml:space="preserve">Дата образования АТО , а год образования населенного пункта 1921
</t>
        </r>
      </text>
    </comment>
  </commentList>
</comments>
</file>

<file path=xl/sharedStrings.xml><?xml version="1.0" encoding="utf-8"?>
<sst xmlns="http://schemas.openxmlformats.org/spreadsheetml/2006/main" count="2615" uniqueCount="844">
  <si>
    <t>Города, районы и поселки городского типа</t>
  </si>
  <si>
    <t>Центры административно- территориальных образований (АТО)</t>
  </si>
  <si>
    <t>Год образо-вания АТО</t>
  </si>
  <si>
    <t>Год образо-вания нас.пун.</t>
  </si>
  <si>
    <t>РЕСПУБЛИКА МАРИЙ-ЭЛ</t>
  </si>
  <si>
    <t>ЙОШКАР-ОЛА</t>
  </si>
  <si>
    <t>Г О Р О Д А</t>
  </si>
  <si>
    <t>ВОЛЖСК</t>
  </si>
  <si>
    <t>…</t>
  </si>
  <si>
    <t>КОЗЬМОДЕМЬЯНСК</t>
  </si>
  <si>
    <t>Р А Й О Н Ы</t>
  </si>
  <si>
    <t>Волжский</t>
  </si>
  <si>
    <t xml:space="preserve">   п.г.т. Приволжский</t>
  </si>
  <si>
    <t>"</t>
  </si>
  <si>
    <t>Горномарийский</t>
  </si>
  <si>
    <t>Звениговский</t>
  </si>
  <si>
    <t>г. Звенигово</t>
  </si>
  <si>
    <t xml:space="preserve">   п.г.т. Красногорский</t>
  </si>
  <si>
    <t xml:space="preserve">   п.г.т. Мочалище</t>
  </si>
  <si>
    <t xml:space="preserve">   п.г.т. Суслонгер</t>
  </si>
  <si>
    <t>Килемарский</t>
  </si>
  <si>
    <t>п.г.т. Килемары</t>
  </si>
  <si>
    <t>Куженерский</t>
  </si>
  <si>
    <t>п.г.т. Куженер</t>
  </si>
  <si>
    <t>Мари-Турекский</t>
  </si>
  <si>
    <t>п.г.т. Мари-Турек</t>
  </si>
  <si>
    <t>Медведевский</t>
  </si>
  <si>
    <t>п.г.т. Медведево</t>
  </si>
  <si>
    <t xml:space="preserve">   п.г.т. Краснооктябрьский</t>
  </si>
  <si>
    <t>Моркинский</t>
  </si>
  <si>
    <t>п.г.т. Морки</t>
  </si>
  <si>
    <t>Новоторъяльский</t>
  </si>
  <si>
    <t>п.г.т. Новый Торъял</t>
  </si>
  <si>
    <t>Оршанский</t>
  </si>
  <si>
    <t>п.г.т. Оршанка</t>
  </si>
  <si>
    <t>Параньгинский</t>
  </si>
  <si>
    <t>п.г.т. Параньга</t>
  </si>
  <si>
    <t>Сернурский</t>
  </si>
  <si>
    <t>п.г.т. Сернур</t>
  </si>
  <si>
    <t>Советский</t>
  </si>
  <si>
    <t>п.г.т. Советский</t>
  </si>
  <si>
    <t>Юринский</t>
  </si>
  <si>
    <t>п.г.т. Юрино</t>
  </si>
  <si>
    <t xml:space="preserve">РЕСПУБЛИКА МАРИЙ ЭЛ </t>
  </si>
  <si>
    <t>АДМИНИСТРАТИВНО-ТЕРРИТОРИАЛЬНОЕ УСТРОЙСТВО ЯРОСЛАВСКОЙ ОБЛАСТИ ПРИЛОЖЕНИЕ 7</t>
  </si>
  <si>
    <t>Терри-тория, тыс. кв. км</t>
  </si>
  <si>
    <t>Населе-ние  АТО, тыс.чел.</t>
  </si>
  <si>
    <t>в т.ч. сельс-кое, тыс.чел.</t>
  </si>
  <si>
    <t>Населе-ние посе-лений, тыс. чел.</t>
  </si>
  <si>
    <t>Расст. от адм. центра, км</t>
  </si>
  <si>
    <t>Расст. от бли-ж. ж/д. ст-и, км</t>
  </si>
  <si>
    <t>ЯРОСЛАВСКАЯ ОБЛАСТЬ</t>
  </si>
  <si>
    <t>ЯРОСЛАВЛЬ</t>
  </si>
  <si>
    <t>ГОРОДА</t>
  </si>
  <si>
    <t>Дзержинский район</t>
  </si>
  <si>
    <t>Заволжский</t>
  </si>
  <si>
    <t>Кировский</t>
  </si>
  <si>
    <t>Красноперекопский</t>
  </si>
  <si>
    <t>Ленинский</t>
  </si>
  <si>
    <t>Фрунзенский</t>
  </si>
  <si>
    <t>ПЕРЕСЛАВЛЬ-ЗАЛЕССКИЙ</t>
  </si>
  <si>
    <t>РОСТОВ</t>
  </si>
  <si>
    <t>РЫБИНСК</t>
  </si>
  <si>
    <t>ТУТАЕВ</t>
  </si>
  <si>
    <t>УГЛИЧ</t>
  </si>
  <si>
    <t>РАЙОНЫ</t>
  </si>
  <si>
    <t>Большесельский</t>
  </si>
  <si>
    <t>с.Большое Село</t>
  </si>
  <si>
    <t>Борисоглебский</t>
  </si>
  <si>
    <t>п.г.т. Борисоглебский</t>
  </si>
  <si>
    <t>Брейтовский</t>
  </si>
  <si>
    <t>п.Брейтово</t>
  </si>
  <si>
    <t>Гаврилов-Ямский</t>
  </si>
  <si>
    <t>г. Гаврилов-Ям</t>
  </si>
  <si>
    <t>Даниловский</t>
  </si>
  <si>
    <t>г.Данилов</t>
  </si>
  <si>
    <t>Любимский</t>
  </si>
  <si>
    <t>г. Любим</t>
  </si>
  <si>
    <t>Мышкинский</t>
  </si>
  <si>
    <t>г.Мышкин</t>
  </si>
  <si>
    <t>Некоузкий</t>
  </si>
  <si>
    <t>п. Новый Некоуз</t>
  </si>
  <si>
    <t>Некрасовский</t>
  </si>
  <si>
    <t>п.г.т. Некрасовское</t>
  </si>
  <si>
    <t>п.г.т. Бурмакино</t>
  </si>
  <si>
    <t>п.г.т. Красный Профинтен</t>
  </si>
  <si>
    <t>Первомайский</t>
  </si>
  <si>
    <t>п.г.т. Пречистое</t>
  </si>
  <si>
    <t>Переславский</t>
  </si>
  <si>
    <t>Пошехонский</t>
  </si>
  <si>
    <t>г. Пошехонье</t>
  </si>
  <si>
    <t>д. Вощиково</t>
  </si>
  <si>
    <t>Ростовский</t>
  </si>
  <si>
    <t>п.г.т. Ишня</t>
  </si>
  <si>
    <t>п.г.т. Петровское</t>
  </si>
  <si>
    <t>п.г.т. Поречье-Рыбное</t>
  </si>
  <si>
    <t>п.г.т. Семибратово</t>
  </si>
  <si>
    <t>п.г.т.Песочное</t>
  </si>
  <si>
    <t>Тутаевский</t>
  </si>
  <si>
    <t>п.г.т. Константиновский</t>
  </si>
  <si>
    <t>Угличский</t>
  </si>
  <si>
    <t>Ярославский</t>
  </si>
  <si>
    <t>п.г.т. Красные Ткачи</t>
  </si>
  <si>
    <t>п.г.т. Лесная Поляна</t>
  </si>
  <si>
    <t>Шуйский</t>
  </si>
  <si>
    <t>ШУЯ</t>
  </si>
  <si>
    <t>п.г.т. Колобово</t>
  </si>
  <si>
    <t>Южский</t>
  </si>
  <si>
    <t>г. Южа</t>
  </si>
  <si>
    <t>п.г.т. Моста</t>
  </si>
  <si>
    <t>п.г.т. Мургеевский</t>
  </si>
  <si>
    <t>п.г.т. Талицы</t>
  </si>
  <si>
    <t>п.г.т. Холуй</t>
  </si>
  <si>
    <t>Юрьевецкий</t>
  </si>
  <si>
    <t>г. Юрьевец</t>
  </si>
  <si>
    <t>АДМИНИСТРАТИВНО-ТЕРРИТОРИАЛЬНОЕ УСТРОЙСТВО ЕВРЕЙСКОЙ АВТОНОМНОЙ ОБЛАСТИ</t>
  </si>
  <si>
    <t>ЕВРЕЙСКАЯ</t>
  </si>
  <si>
    <t>АВТОНОМНАЯ ОБЛАСТЬ</t>
  </si>
  <si>
    <t>БИРОБИДЖАН</t>
  </si>
  <si>
    <t>БИРОБИДЖАНСКИЙ</t>
  </si>
  <si>
    <t>с.Ленинское</t>
  </si>
  <si>
    <t>Облученский</t>
  </si>
  <si>
    <t>г.Облучье</t>
  </si>
  <si>
    <t>п.г.т.Бира</t>
  </si>
  <si>
    <t>п.г.т.Бирака</t>
  </si>
  <si>
    <t>п.г.т.Известковый</t>
  </si>
  <si>
    <t>п.г.т.Кульдур</t>
  </si>
  <si>
    <t>п.г.т.Лондоко</t>
  </si>
  <si>
    <t>п.г.т.Теплоозерск</t>
  </si>
  <si>
    <t>п.г.т.Хинганск</t>
  </si>
  <si>
    <t>Октябрьский</t>
  </si>
  <si>
    <t>с.Амурзет</t>
  </si>
  <si>
    <t>Смидовичский</t>
  </si>
  <si>
    <t>п.г.т.Смидович</t>
  </si>
  <si>
    <t>п.г.т.Волочаевка-2</t>
  </si>
  <si>
    <t>п.г.т.Николаевка</t>
  </si>
  <si>
    <t>п.г.т.Приамурский</t>
  </si>
  <si>
    <t>п.г.т.им.Тельмана</t>
  </si>
  <si>
    <t xml:space="preserve">ПРИЛОЖЕНИЕ 3   АДМИНИСТРАТИВНО-ТЕРРИТОРИАЛЬНОЕ УСТРОЙСТВО РЕСПУБЛИКИ БУРЯТИИ </t>
  </si>
  <si>
    <t>РЕСПУБЛИКА БУРЯТИЯ</t>
  </si>
  <si>
    <t>УЛАН-УДЭ</t>
  </si>
  <si>
    <t xml:space="preserve">   Железнодорожный р-н</t>
  </si>
  <si>
    <t>-</t>
  </si>
  <si>
    <t xml:space="preserve">   Октябрьский           "  </t>
  </si>
  <si>
    <t xml:space="preserve">   Советский               "</t>
  </si>
  <si>
    <t xml:space="preserve">   п.г.т. Заречный</t>
  </si>
  <si>
    <t xml:space="preserve">   п.г.т. Сокол</t>
  </si>
  <si>
    <t>СЕВЕРОБАЙКАЛЬСК</t>
  </si>
  <si>
    <t>Баргузинский</t>
  </si>
  <si>
    <t>п.г.т. Баргузин</t>
  </si>
  <si>
    <t xml:space="preserve">   п.г.т. Усть-Баргузин</t>
  </si>
  <si>
    <t>Баунтовский эвенкийский</t>
  </si>
  <si>
    <t>с. Багдарин</t>
  </si>
  <si>
    <t>Бичурский</t>
  </si>
  <si>
    <t>с. Бичура</t>
  </si>
  <si>
    <t>Джидинский</t>
  </si>
  <si>
    <t>с. Петропавловка</t>
  </si>
  <si>
    <t xml:space="preserve">   п.г.т. Джида</t>
  </si>
  <si>
    <t>Еравнинский</t>
  </si>
  <si>
    <t>с. Соново-Озерское</t>
  </si>
  <si>
    <t>Заиграевский</t>
  </si>
  <si>
    <t>п.г.т. Заиграево</t>
  </si>
  <si>
    <t xml:space="preserve">   п.г.т. Илька</t>
  </si>
  <si>
    <t>..</t>
  </si>
  <si>
    <t xml:space="preserve">   п.г.т. Новоильинск</t>
  </si>
  <si>
    <t xml:space="preserve">   п.г.т. Онохой</t>
  </si>
  <si>
    <t>Закаменский</t>
  </si>
  <si>
    <t>г. Закаменск</t>
  </si>
  <si>
    <t xml:space="preserve">   п.г.т. Баянгол</t>
  </si>
  <si>
    <t xml:space="preserve">   п.г.т. Холтосон</t>
  </si>
  <si>
    <t>Иволгинский</t>
  </si>
  <si>
    <t>с. Иволгинск</t>
  </si>
  <si>
    <t>Кабанский</t>
  </si>
  <si>
    <t>с. Кабанск</t>
  </si>
  <si>
    <t xml:space="preserve">   г. Бабушкин</t>
  </si>
  <si>
    <t xml:space="preserve">   п.г.т. Выдрино</t>
  </si>
  <si>
    <t xml:space="preserve">   п.г.т. Каменск</t>
  </si>
  <si>
    <t xml:space="preserve">   п.г.т. Селенгинск</t>
  </si>
  <si>
    <t xml:space="preserve">   п.г.т. Танхой</t>
  </si>
  <si>
    <t>Кижингинский</t>
  </si>
  <si>
    <t>с. Кижинга</t>
  </si>
  <si>
    <t xml:space="preserve">   п.г.т. Новокижингинск</t>
  </si>
  <si>
    <t>Курумканский</t>
  </si>
  <si>
    <t>с. Курумкан</t>
  </si>
  <si>
    <t>Кяхтинский</t>
  </si>
  <si>
    <t>г. Кяхта</t>
  </si>
  <si>
    <t xml:space="preserve">   п.г.т. Наушки</t>
  </si>
  <si>
    <t xml:space="preserve">   п.г.т. Чикой</t>
  </si>
  <si>
    <t>Муйский</t>
  </si>
  <si>
    <t>п.г.т. Таксимо</t>
  </si>
  <si>
    <t xml:space="preserve">   п.г.т. Северомуйск</t>
  </si>
  <si>
    <t xml:space="preserve">   п.г.т. Тоннельный</t>
  </si>
  <si>
    <t>Мухоршибирский</t>
  </si>
  <si>
    <t>с. Мухоршибирь</t>
  </si>
  <si>
    <t>Окинский</t>
  </si>
  <si>
    <t>с. Орлик</t>
  </si>
  <si>
    <t>Прибайкальский</t>
  </si>
  <si>
    <t>с. Турунтаево</t>
  </si>
  <si>
    <t xml:space="preserve">   п.г.т. Ильинка</t>
  </si>
  <si>
    <t xml:space="preserve">   п.г.т. Турка</t>
  </si>
  <si>
    <t>Северобайкальский</t>
  </si>
  <si>
    <t>п.г.т. Нижнеангарск</t>
  </si>
  <si>
    <t xml:space="preserve">   п.г.т. Кичера</t>
  </si>
  <si>
    <t xml:space="preserve">   п.г.т. Новый Уоян</t>
  </si>
  <si>
    <t xml:space="preserve">   п.г.т. Янчукан</t>
  </si>
  <si>
    <t>Селенгинский</t>
  </si>
  <si>
    <t>г. Гусиноозерск</t>
  </si>
  <si>
    <t xml:space="preserve">   п.г.т. Гусиное Озеро</t>
  </si>
  <si>
    <t xml:space="preserve">   п.г.т. Селендума</t>
  </si>
  <si>
    <t>Тарбагатайский</t>
  </si>
  <si>
    <t>с. Тарбагатай</t>
  </si>
  <si>
    <t>Тункинский</t>
  </si>
  <si>
    <t>с. Кырен</t>
  </si>
  <si>
    <t>Хоринский</t>
  </si>
  <si>
    <t>с. Хоринск</t>
  </si>
  <si>
    <t>АДМИНИСТРАТИВНО-ТЕРРИТОРИАЛЬНОЕ УСТРОЙСТВО СМОЛЕНСКОЙ ОБЛАСТИ ПРИЛОЖЕНИЕ 6</t>
  </si>
  <si>
    <t>СМОЛЕНСКАЯ</t>
  </si>
  <si>
    <t>ОБЛАСТЬ</t>
  </si>
  <si>
    <t>СМОЛЕНСК</t>
  </si>
  <si>
    <t>Заднепровский район</t>
  </si>
  <si>
    <t>Ленинский "</t>
  </si>
  <si>
    <t>Промышленный "</t>
  </si>
  <si>
    <t>ДЕСНОГОРСК</t>
  </si>
  <si>
    <t xml:space="preserve">Велижский </t>
  </si>
  <si>
    <t>г.Велиж</t>
  </si>
  <si>
    <t>Вяземский</t>
  </si>
  <si>
    <t>г.Вязьма</t>
  </si>
  <si>
    <t>Гагаринский</t>
  </si>
  <si>
    <t>г.Гагарин</t>
  </si>
  <si>
    <t>Глинковский</t>
  </si>
  <si>
    <t>с.Глинка</t>
  </si>
  <si>
    <t>Демидовский</t>
  </si>
  <si>
    <t>г.Демидов</t>
  </si>
  <si>
    <t>п.г.т.Преживальское</t>
  </si>
  <si>
    <t>Дорогобужский</t>
  </si>
  <si>
    <t>г.Дорогобуж</t>
  </si>
  <si>
    <t>п.г.т.Верхнеднепровский</t>
  </si>
  <si>
    <t>Духовщинский</t>
  </si>
  <si>
    <t>г.Духовщина</t>
  </si>
  <si>
    <t>п.г.тОзерный</t>
  </si>
  <si>
    <t>Ельнинский</t>
  </si>
  <si>
    <t>г.Ельня</t>
  </si>
  <si>
    <t>Ершичский</t>
  </si>
  <si>
    <t>с.Ершичи</t>
  </si>
  <si>
    <t>Кардымовский</t>
  </si>
  <si>
    <t>п.г.т.Кардымово</t>
  </si>
  <si>
    <t>Краснинский</t>
  </si>
  <si>
    <t>п.г.т.Красный</t>
  </si>
  <si>
    <t>Монастырщинский</t>
  </si>
  <si>
    <t>п.г.т.Монастырщина</t>
  </si>
  <si>
    <t>Новодугинский</t>
  </si>
  <si>
    <t>п.г.т.Новодугино</t>
  </si>
  <si>
    <t>Починковский</t>
  </si>
  <si>
    <t>г.Починок</t>
  </si>
  <si>
    <t>Рославльский</t>
  </si>
  <si>
    <t>г.Рославль</t>
  </si>
  <si>
    <t>п.г.т.Екомовичи</t>
  </si>
  <si>
    <t>п.г.т.Остер</t>
  </si>
  <si>
    <t>Руднянский</t>
  </si>
  <si>
    <t>г.Рудня</t>
  </si>
  <si>
    <t>п.г.т.Голынки</t>
  </si>
  <si>
    <t>Сафоновский</t>
  </si>
  <si>
    <t>г.Сафоново</t>
  </si>
  <si>
    <t>п.г.т.Издешково</t>
  </si>
  <si>
    <t>Смоленский</t>
  </si>
  <si>
    <t>Смоленск</t>
  </si>
  <si>
    <t>Сычевский</t>
  </si>
  <si>
    <t>г.Сычевка</t>
  </si>
  <si>
    <t>Темкинский</t>
  </si>
  <si>
    <t>с.Темкино</t>
  </si>
  <si>
    <t>Угранский</t>
  </si>
  <si>
    <t>п.г.т.Угра</t>
  </si>
  <si>
    <t>Хиславичский</t>
  </si>
  <si>
    <t>п.г.т.Хиславичи</t>
  </si>
  <si>
    <t>Холм-Жирковский</t>
  </si>
  <si>
    <t>п.г.т.Холм-Жирковский</t>
  </si>
  <si>
    <t>Шумячский</t>
  </si>
  <si>
    <t>п.г.т.Шумячи</t>
  </si>
  <si>
    <t>Ярцевский</t>
  </si>
  <si>
    <t>г.Ярцево</t>
  </si>
  <si>
    <t xml:space="preserve">АДМИНИСТРАТИВНО-ТЕРРИТОРИАЛЬНОЕ УСТРОЙСТВО  ЧУВАШСКОЙ РЕСПУБЛИКИ  ПРИЛОЖЕНИЕ 2 </t>
  </si>
  <si>
    <t>ЧУВАШСКАЯ РЕСПУБЛИКА</t>
  </si>
  <si>
    <t>ЧЕБОКСАРЫ</t>
  </si>
  <si>
    <t xml:space="preserve">   Калининский район </t>
  </si>
  <si>
    <t xml:space="preserve">   Ленинский        "</t>
  </si>
  <si>
    <t xml:space="preserve">   Московский      "</t>
  </si>
  <si>
    <t xml:space="preserve">   п.г.т. Новые Лапсары</t>
  </si>
  <si>
    <t xml:space="preserve">   п.г.т. Сосновка</t>
  </si>
  <si>
    <t>АЛАТЫРЬ</t>
  </si>
  <si>
    <t>КАНАШ</t>
  </si>
  <si>
    <t>НОВОЧЕБОКСАРСК</t>
  </si>
  <si>
    <t>ШУМЕРЛЯ</t>
  </si>
  <si>
    <t>Алатырский</t>
  </si>
  <si>
    <t xml:space="preserve">   п.г.т. Киря</t>
  </si>
  <si>
    <t>Аликовский</t>
  </si>
  <si>
    <t>с. Аликово</t>
  </si>
  <si>
    <t>Батыревский</t>
  </si>
  <si>
    <t>с. Батырево</t>
  </si>
  <si>
    <t>Вурнарский</t>
  </si>
  <si>
    <t>п.г.т. Вурнары</t>
  </si>
  <si>
    <t>Ибресинский</t>
  </si>
  <si>
    <t>п.г.т. Ибреси</t>
  </si>
  <si>
    <t xml:space="preserve">   п.г.т. Буинск</t>
  </si>
  <si>
    <t>Канашский</t>
  </si>
  <si>
    <t>Козловский</t>
  </si>
  <si>
    <t>г. Козловка</t>
  </si>
  <si>
    <t>Комсомольский</t>
  </si>
  <si>
    <t>с. Комсомольское</t>
  </si>
  <si>
    <t>Красноармейский</t>
  </si>
  <si>
    <t>с. Красноармейское</t>
  </si>
  <si>
    <t>Красночетайский</t>
  </si>
  <si>
    <t>с. Красные Четаи</t>
  </si>
  <si>
    <t>Мариинско-Посадский</t>
  </si>
  <si>
    <t>г. Мариинский Посад</t>
  </si>
  <si>
    <t>Моргаушский</t>
  </si>
  <si>
    <t>с. Моргауши</t>
  </si>
  <si>
    <t>Порецкий</t>
  </si>
  <si>
    <t>с. Порецкое</t>
  </si>
  <si>
    <t>Урмарский</t>
  </si>
  <si>
    <t>п.г.т. Урмары</t>
  </si>
  <si>
    <t>Цивильский</t>
  </si>
  <si>
    <t>г. Цивильск</t>
  </si>
  <si>
    <t>Чебоксарский</t>
  </si>
  <si>
    <t>п.г.т. Кугеси</t>
  </si>
  <si>
    <t>Шемуршинский</t>
  </si>
  <si>
    <t>с. Шемурша</t>
  </si>
  <si>
    <t>Шумерлинский</t>
  </si>
  <si>
    <t>Ядринский</t>
  </si>
  <si>
    <t>г. Ядрин</t>
  </si>
  <si>
    <t>Яльчикский</t>
  </si>
  <si>
    <t>с. Яльчики</t>
  </si>
  <si>
    <t>Янтиковский</t>
  </si>
  <si>
    <t>с. Янтиково</t>
  </si>
  <si>
    <t>Приложение 11. Административно-территориальное устройство Республики Коми на 01.01.2002г.</t>
  </si>
  <si>
    <t>СПРАВОЧНИК - КАТАЛОГ</t>
  </si>
  <si>
    <t>ПРИМЕЧАНИЯ</t>
  </si>
  <si>
    <t>КАРТЫ</t>
  </si>
  <si>
    <t>ОКАТО</t>
  </si>
  <si>
    <t>САЙТЫ</t>
  </si>
  <si>
    <t>ИНДЕКСЫ</t>
  </si>
  <si>
    <t>РЕСПУБЛИКА КОМИ</t>
  </si>
  <si>
    <t>СЫКТЫВКАР</t>
  </si>
  <si>
    <t>г о р о д а</t>
  </si>
  <si>
    <t xml:space="preserve">   Эжвинский район</t>
  </si>
  <si>
    <t xml:space="preserve">   п.г.т. Верхняя Максаковка</t>
  </si>
  <si>
    <t xml:space="preserve">   п.г.т. Краснозатонский</t>
  </si>
  <si>
    <t xml:space="preserve">   п.г.т. Седкыркещ</t>
  </si>
  <si>
    <t>ВОРКУТА</t>
  </si>
  <si>
    <t xml:space="preserve">   п.г.т. Воргашор</t>
  </si>
  <si>
    <t xml:space="preserve">   п.г.т. Елецкий</t>
  </si>
  <si>
    <t xml:space="preserve">   п.г.т. Заполярный</t>
  </si>
  <si>
    <t xml:space="preserve">   п.г.т. Комсомольский</t>
  </si>
  <si>
    <t xml:space="preserve">   п.г.т. Мульда</t>
  </si>
  <si>
    <t xml:space="preserve">   п.г.т. Октябрьский</t>
  </si>
  <si>
    <t xml:space="preserve">   п.г.т. Промышленный</t>
  </si>
  <si>
    <t xml:space="preserve">   п.г.т. Северный</t>
  </si>
  <si>
    <t xml:space="preserve">   п.г.т. Советский</t>
  </si>
  <si>
    <t xml:space="preserve">   п.г.т. Цементнозаводский</t>
  </si>
  <si>
    <t>ВУКТЫЛ</t>
  </si>
  <si>
    <t>ИНТА</t>
  </si>
  <si>
    <t xml:space="preserve">   п.г.т. Верхняя Инта</t>
  </si>
  <si>
    <t xml:space="preserve">   п.г.т. Кожым</t>
  </si>
  <si>
    <t>ПЕЧОРА</t>
  </si>
  <si>
    <t xml:space="preserve">   п.г.т. Изъяю</t>
  </si>
  <si>
    <t xml:space="preserve">   п.г.т. Кожва</t>
  </si>
  <si>
    <t xml:space="preserve">   п.г.т. Путеец</t>
  </si>
  <si>
    <t>СОСНОГОРСК</t>
  </si>
  <si>
    <t xml:space="preserve">   п.г.т. Войвож</t>
  </si>
  <si>
    <t xml:space="preserve">   п.г.т. Нижний Одес</t>
  </si>
  <si>
    <t>УСИНСК</t>
  </si>
  <si>
    <t xml:space="preserve">   п.г.т. Парма</t>
  </si>
  <si>
    <t>УХТА</t>
  </si>
  <si>
    <t xml:space="preserve">   п.г.т. Боровой</t>
  </si>
  <si>
    <t xml:space="preserve">   п.г.т. Водный</t>
  </si>
  <si>
    <t xml:space="preserve">   п.г.т. Шудаяг</t>
  </si>
  <si>
    <t xml:space="preserve">   п.г.т. Ярега</t>
  </si>
  <si>
    <t>р а й о н ы</t>
  </si>
  <si>
    <t>Ижемский</t>
  </si>
  <si>
    <t>с. Ижма</t>
  </si>
  <si>
    <t>Княжпогостский</t>
  </si>
  <si>
    <t>г. Емва</t>
  </si>
  <si>
    <t xml:space="preserve">   п.г.т. Синдор</t>
  </si>
  <si>
    <t>Койгородский</t>
  </si>
  <si>
    <t>с. Койгородок</t>
  </si>
  <si>
    <t>Корткеросский</t>
  </si>
  <si>
    <t>с. Корткерос</t>
  </si>
  <si>
    <t>Прилузский</t>
  </si>
  <si>
    <t>с. Объячево</t>
  </si>
  <si>
    <t>Сыктывдинский</t>
  </si>
  <si>
    <t>с. Выльгорт</t>
  </si>
  <si>
    <t>Сысольский</t>
  </si>
  <si>
    <t>с. Визинга</t>
  </si>
  <si>
    <t>Троицко-Печорский</t>
  </si>
  <si>
    <t>п.г.т. Троицко-Печерск</t>
  </si>
  <si>
    <t>Удорский</t>
  </si>
  <si>
    <t>с. Кослан</t>
  </si>
  <si>
    <t xml:space="preserve">   п.г.т. Благорево</t>
  </si>
  <si>
    <t xml:space="preserve">   п.г.т. Междуреченск</t>
  </si>
  <si>
    <t xml:space="preserve">   п.г.т. Усогорск</t>
  </si>
  <si>
    <t>Усть-Вымский</t>
  </si>
  <si>
    <t>с. Айкино</t>
  </si>
  <si>
    <t>96</t>
  </si>
  <si>
    <t xml:space="preserve">   г. Микунь</t>
  </si>
  <si>
    <t xml:space="preserve">   п.г.т. Жешарт</t>
  </si>
  <si>
    <t>Усть-Куломский</t>
  </si>
  <si>
    <t>с. Усть-Кулом</t>
  </si>
  <si>
    <t>189</t>
  </si>
  <si>
    <t>Усть-Цилемский</t>
  </si>
  <si>
    <t>с. Усть-Цильма</t>
  </si>
  <si>
    <t>664</t>
  </si>
  <si>
    <t>Приложение 12. Административно-территориальное устройство Свердловской оласти на 01.01.2002г.</t>
  </si>
  <si>
    <t xml:space="preserve">СПРАВОЧНИК - КАТАЛОГ </t>
  </si>
  <si>
    <t>СВЕРДЛОВСКАЯ ОБЛАСТЬ</t>
  </si>
  <si>
    <t>ЕКАТЕРИНБУРГ</t>
  </si>
  <si>
    <t xml:space="preserve">   Верх-Исетский     район</t>
  </si>
  <si>
    <t xml:space="preserve">   Железнодорожный   "</t>
  </si>
  <si>
    <t xml:space="preserve">   Кировский                 " </t>
  </si>
  <si>
    <t xml:space="preserve">   Ленинский                 "  </t>
  </si>
  <si>
    <t xml:space="preserve">   Октябрьский            "</t>
  </si>
  <si>
    <t xml:space="preserve">   Орджоникидзевский "</t>
  </si>
  <si>
    <t xml:space="preserve">   Чкаловский               "</t>
  </si>
  <si>
    <t xml:space="preserve">      п.г.т. Кольцово</t>
  </si>
  <si>
    <t xml:space="preserve">      п.г.т. Северка</t>
  </si>
  <si>
    <t xml:space="preserve">      п.г.т. Шабровский</t>
  </si>
  <si>
    <t xml:space="preserve">      п.г.т. Широкая Речка</t>
  </si>
  <si>
    <t>АЛАПАЕВСК</t>
  </si>
  <si>
    <t xml:space="preserve">   п.г.т. Асбестовский</t>
  </si>
  <si>
    <t xml:space="preserve">   п.г.т. Зыряновский</t>
  </si>
  <si>
    <t xml:space="preserve">   п.г.т. Нейво-Шайтанский</t>
  </si>
  <si>
    <t>АРТЕМОВСКИЙ</t>
  </si>
  <si>
    <t>АСБЕСТ</t>
  </si>
  <si>
    <t xml:space="preserve">   п.г.т. Изумруд</t>
  </si>
  <si>
    <t xml:space="preserve">   п.г.т. Малышева</t>
  </si>
  <si>
    <t xml:space="preserve">   п.г.т. Рефтинский</t>
  </si>
  <si>
    <t>БЕРЕЗОВСКИЙ</t>
  </si>
  <si>
    <t xml:space="preserve">   п.г.т. Кедровка</t>
  </si>
  <si>
    <t xml:space="preserve">   п.г.т. Ключевск</t>
  </si>
  <si>
    <t xml:space="preserve">   п.г.т. Лосиный</t>
  </si>
  <si>
    <t xml:space="preserve">   п.г.т. Монетный</t>
  </si>
  <si>
    <t xml:space="preserve">   п.г.т. Сарапулька</t>
  </si>
  <si>
    <t xml:space="preserve">   п.г.т. Старопышминск</t>
  </si>
  <si>
    <t>БОГДАНОВИЧ</t>
  </si>
  <si>
    <t>ВЕРХНЯЯ ПЫШМА</t>
  </si>
  <si>
    <t xml:space="preserve">   г. Среднеуральск</t>
  </si>
  <si>
    <t xml:space="preserve">   п.г.т. Исеть </t>
  </si>
  <si>
    <t xml:space="preserve">   п.г.т. Кедровое</t>
  </si>
  <si>
    <t>ВЕРНЯЯ САЛДА</t>
  </si>
  <si>
    <t>ВЕРХНЯЯ САЛДА</t>
  </si>
  <si>
    <t>ЗАРЕЧНЫЙ</t>
  </si>
  <si>
    <t>ИВДЕЛЬ</t>
  </si>
  <si>
    <t xml:space="preserve">   п.г.т. Оус</t>
  </si>
  <si>
    <t xml:space="preserve">   п.г.т. Пелым</t>
  </si>
  <si>
    <t xml:space="preserve">   п.г.т. Полуночное</t>
  </si>
  <si>
    <t>ИРБИТ</t>
  </si>
  <si>
    <t>КАМЕНСК-УРАЛЬСКИЙ</t>
  </si>
  <si>
    <t xml:space="preserve">   Красногорский район</t>
  </si>
  <si>
    <t xml:space="preserve">   Синарский            "</t>
  </si>
  <si>
    <t>КАМЫШЛОВ</t>
  </si>
  <si>
    <t>КАРПИНСК</t>
  </si>
  <si>
    <t xml:space="preserve">   г. Волчанск</t>
  </si>
  <si>
    <t xml:space="preserve">   п.г.т. Веселовка</t>
  </si>
  <si>
    <t xml:space="preserve">   п.г.т. Кытлым</t>
  </si>
  <si>
    <t>КАЧКАНАР</t>
  </si>
  <si>
    <t xml:space="preserve">   п.г.т. Валериановск</t>
  </si>
  <si>
    <t>КИРОВГРАД</t>
  </si>
  <si>
    <t xml:space="preserve">   г. Верхний Тагил</t>
  </si>
  <si>
    <t xml:space="preserve">   п.г.т. Белоречка</t>
  </si>
  <si>
    <t xml:space="preserve">   п.г.т. Карпушиха</t>
  </si>
  <si>
    <t xml:space="preserve">   п.г.т. Левиха</t>
  </si>
  <si>
    <t xml:space="preserve">   п.г.т. Нейво-Рудянка</t>
  </si>
  <si>
    <t>КРАСНОТУРЬИНСК</t>
  </si>
  <si>
    <t xml:space="preserve">   п.г.т. Воронцовка</t>
  </si>
  <si>
    <t xml:space="preserve">   п.г.т. Рудничный</t>
  </si>
  <si>
    <t>КРАСНОУРАЛЬСК</t>
  </si>
  <si>
    <t>КРАСНОУФИМСК</t>
  </si>
  <si>
    <t>КУШВА</t>
  </si>
  <si>
    <t xml:space="preserve">   г. Верхняя Тура</t>
  </si>
  <si>
    <t xml:space="preserve">   п.г.т. Барачинский</t>
  </si>
  <si>
    <t>ЛЕСНОЙ</t>
  </si>
  <si>
    <t xml:space="preserve">   п.г.т. Елкино</t>
  </si>
  <si>
    <t>НЕВЬЯНСК</t>
  </si>
  <si>
    <t>НИЖНИЙ ТАГИЛ</t>
  </si>
  <si>
    <t xml:space="preserve">   Дзержинский      район</t>
  </si>
  <si>
    <t xml:space="preserve">   Ленинский              "  </t>
  </si>
  <si>
    <t xml:space="preserve">   Тагилстроевский  " </t>
  </si>
  <si>
    <t>НИЖНЯЯ САЛДА</t>
  </si>
  <si>
    <t>НИЖНЯЯ ТУРА</t>
  </si>
  <si>
    <t xml:space="preserve">   п.г.т. Ис</t>
  </si>
  <si>
    <t xml:space="preserve">   п.г.т. Косья</t>
  </si>
  <si>
    <t>НОВОУРАЛЬСК</t>
  </si>
  <si>
    <t>ПЕРВОУРАЛЬСК</t>
  </si>
  <si>
    <t xml:space="preserve">   п.г.т. Билимбай</t>
  </si>
  <si>
    <t xml:space="preserve">   п.г.т. Кузино</t>
  </si>
  <si>
    <t xml:space="preserve">   п.г.т. Новоуткинск</t>
  </si>
  <si>
    <t>ПОЛЕВСКОЙ</t>
  </si>
  <si>
    <t xml:space="preserve">   п.г.т. Зюзельский</t>
  </si>
  <si>
    <t>РЕВДА</t>
  </si>
  <si>
    <t xml:space="preserve">   г. Дектярск</t>
  </si>
  <si>
    <t>РЕЖ</t>
  </si>
  <si>
    <t>СЕВЕРОУРАЛЬСК</t>
  </si>
  <si>
    <t xml:space="preserve">   п.г.т. Калья</t>
  </si>
  <si>
    <t xml:space="preserve">   п.г.т. Покровск-Уральский</t>
  </si>
  <si>
    <t xml:space="preserve">   п.г.т. Третий Северный</t>
  </si>
  <si>
    <t xml:space="preserve">   п.г.т. Черемухово</t>
  </si>
  <si>
    <t>СЕРОВ</t>
  </si>
  <si>
    <t>СУХОЙ ЛОГ</t>
  </si>
  <si>
    <t>ТАВДА</t>
  </si>
  <si>
    <t xml:space="preserve">   п.г.т. Свободный</t>
  </si>
  <si>
    <t xml:space="preserve">   п.г.т. Уральский</t>
  </si>
  <si>
    <t>Р А  Й О Н Ы</t>
  </si>
  <si>
    <t>Алапаевский</t>
  </si>
  <si>
    <t xml:space="preserve">   п.г.т. Верхняя Синячиха   </t>
  </si>
  <si>
    <t xml:space="preserve">   п.г.т. Махнево</t>
  </si>
  <si>
    <t>Артемовский</t>
  </si>
  <si>
    <t xml:space="preserve">   п.г.т. Буланаш</t>
  </si>
  <si>
    <t xml:space="preserve">   п.г.т. Красногвардейский</t>
  </si>
  <si>
    <t>Артинский</t>
  </si>
  <si>
    <t>п.г.т. Арти</t>
  </si>
  <si>
    <t>Ачитский</t>
  </si>
  <si>
    <t>п.г.т. Ачит</t>
  </si>
  <si>
    <t xml:space="preserve">   п.г.т. Уфимский</t>
  </si>
  <si>
    <t>Байкаловский</t>
  </si>
  <si>
    <t>с. Байкалово</t>
  </si>
  <si>
    <t>Белоярский</t>
  </si>
  <si>
    <t>п.г.т. Белоярский</t>
  </si>
  <si>
    <t xml:space="preserve">   п.г.т. Верхнее Дуброво</t>
  </si>
  <si>
    <t>Богдановичский</t>
  </si>
  <si>
    <t>Верхнесалдинский</t>
  </si>
  <si>
    <t>ВЕРХНЯЯ  САЛДА</t>
  </si>
  <si>
    <t xml:space="preserve">   п.г.т. Басьяновский</t>
  </si>
  <si>
    <t>Верхотурский</t>
  </si>
  <si>
    <t>г. Верхотурье</t>
  </si>
  <si>
    <t xml:space="preserve">   п.г.т. Карпунинский</t>
  </si>
  <si>
    <t xml:space="preserve">   п.г.т. Привокзальный</t>
  </si>
  <si>
    <t>Гаринский</t>
  </si>
  <si>
    <t>п.г.т. Гари</t>
  </si>
  <si>
    <t>Ирбитский</t>
  </si>
  <si>
    <t xml:space="preserve">   п.г.т. Зайково</t>
  </si>
  <si>
    <t xml:space="preserve">   п.г.т. Пионерский</t>
  </si>
  <si>
    <t>Каменский</t>
  </si>
  <si>
    <t>Камышловский</t>
  </si>
  <si>
    <t>Красноуфимский</t>
  </si>
  <si>
    <t xml:space="preserve">   п.г.т. Натальинск</t>
  </si>
  <si>
    <t xml:space="preserve">   п.г.т. Сарана</t>
  </si>
  <si>
    <t>Невьяновский</t>
  </si>
  <si>
    <t xml:space="preserve">   п.г.т. Аять</t>
  </si>
  <si>
    <t xml:space="preserve">   п.г.т. Верх-Нейвинский</t>
  </si>
  <si>
    <t xml:space="preserve">   п.г.т. Калиново</t>
  </si>
  <si>
    <t xml:space="preserve">   п.г.т. Таватуй</t>
  </si>
  <si>
    <t xml:space="preserve">   п.г.т. Цементный</t>
  </si>
  <si>
    <t>Нижнесергинский</t>
  </si>
  <si>
    <t>г. Нижние Серги</t>
  </si>
  <si>
    <t xml:space="preserve">  г. Михайловск</t>
  </si>
  <si>
    <t xml:space="preserve">   п.г.т. Атиг</t>
  </si>
  <si>
    <t xml:space="preserve">   п.г.т. Бисерть</t>
  </si>
  <si>
    <t xml:space="preserve">   п.г.т. Верхние Серги</t>
  </si>
  <si>
    <t xml:space="preserve">   п.г.т. Дружинино</t>
  </si>
  <si>
    <t>Новолялинский</t>
  </si>
  <si>
    <t>г. Новая Ляля</t>
  </si>
  <si>
    <t xml:space="preserve">   п.г.т. Лобва</t>
  </si>
  <si>
    <t xml:space="preserve">   п.г.т. Павда</t>
  </si>
  <si>
    <t>Пригородный</t>
  </si>
  <si>
    <t xml:space="preserve">   п.г.т. Висим</t>
  </si>
  <si>
    <t xml:space="preserve">   п.г.т. Висимо-Уткинск</t>
  </si>
  <si>
    <t xml:space="preserve">   п.г.т. Горноуральский</t>
  </si>
  <si>
    <t xml:space="preserve">   п.г.т. Новоасбест</t>
  </si>
  <si>
    <t xml:space="preserve">   п.г.т. Синегорский</t>
  </si>
  <si>
    <t xml:space="preserve">   п.г.т. Уралец</t>
  </si>
  <si>
    <t xml:space="preserve">   п.г.т. Черноисточинск</t>
  </si>
  <si>
    <t>Пышминский</t>
  </si>
  <si>
    <t>п.г.т. Пышма</t>
  </si>
  <si>
    <t>Режевский</t>
  </si>
  <si>
    <t>Серовский</t>
  </si>
  <si>
    <t xml:space="preserve">   п.г.т. Восточный</t>
  </si>
  <si>
    <t xml:space="preserve">   п.г.т.Сосьва</t>
  </si>
  <si>
    <t>Слободо-Туринский</t>
  </si>
  <si>
    <t>с. Туринская Слобода</t>
  </si>
  <si>
    <t>Сухоложский</t>
  </si>
  <si>
    <t>Сысертский</t>
  </si>
  <si>
    <t>г. Сысерть</t>
  </si>
  <si>
    <t xml:space="preserve">  г. Арамиль</t>
  </si>
  <si>
    <t xml:space="preserve">   п.г.т. Бобровский</t>
  </si>
  <si>
    <t xml:space="preserve">   п.г.т. Большой Исток</t>
  </si>
  <si>
    <t xml:space="preserve">   п.г.т. Верхняя Сысерть</t>
  </si>
  <si>
    <t xml:space="preserve">   п.г.т. Двуреченск</t>
  </si>
  <si>
    <t>Таборенский</t>
  </si>
  <si>
    <t>с. Таборы</t>
  </si>
  <si>
    <t>Тавдинский</t>
  </si>
  <si>
    <t>Талицкий</t>
  </si>
  <si>
    <t>г. Талица</t>
  </si>
  <si>
    <t xml:space="preserve">   п.г.т. Троицкий</t>
  </si>
  <si>
    <t>Тугулымский</t>
  </si>
  <si>
    <t>п.г.т. Тугулым</t>
  </si>
  <si>
    <t xml:space="preserve">   п.г.т. Ертарский</t>
  </si>
  <si>
    <t xml:space="preserve">   п.г.т. Заводоуспенское</t>
  </si>
  <si>
    <t xml:space="preserve">   п.г.т. Луговской</t>
  </si>
  <si>
    <t xml:space="preserve">   п.г.т. Юшала</t>
  </si>
  <si>
    <t>Туринский</t>
  </si>
  <si>
    <t>г. Туринск</t>
  </si>
  <si>
    <t>Шалинский</t>
  </si>
  <si>
    <t>п.г.т. Шаля</t>
  </si>
  <si>
    <t xml:space="preserve">   п.г.т. Староуткинск</t>
  </si>
  <si>
    <t xml:space="preserve">   п.г.т. Шамары</t>
  </si>
  <si>
    <t>Год обр-ва-ния АТО</t>
  </si>
  <si>
    <t>Год обр-я нас. пункта</t>
  </si>
  <si>
    <t>Населе-ние  АТО, тыс. чел.</t>
  </si>
  <si>
    <t>в т.ч. сельс-кое, тыс. чел.</t>
  </si>
  <si>
    <t>Насел-е насел-х пунктов, тыс. чел.</t>
  </si>
  <si>
    <t>ЛЕНИНГРАДСКАЯ ОБЛАСТЬ</t>
  </si>
  <si>
    <t>САНКТ-ПЕТЕРБУРГ</t>
  </si>
  <si>
    <t>города</t>
  </si>
  <si>
    <t>БОКСИТОГОРСК</t>
  </si>
  <si>
    <t>ВОЛХОВ</t>
  </si>
  <si>
    <t>ВСЕВОЛОЖСК</t>
  </si>
  <si>
    <t>ВЫБОРГ</t>
  </si>
  <si>
    <t>ГАТЧИНА</t>
  </si>
  <si>
    <t>ИВАНГОРОД</t>
  </si>
  <si>
    <t>КИНГИСЕПП</t>
  </si>
  <si>
    <t>КИРИШИ</t>
  </si>
  <si>
    <t>КИРОВСК</t>
  </si>
  <si>
    <t>ЛОДЕЙНОЕ ПОЛЕ</t>
  </si>
  <si>
    <t>ЛУГА</t>
  </si>
  <si>
    <t>ПИКАЛЕВО</t>
  </si>
  <si>
    <t>ПОДПОРОЖЬЕ</t>
  </si>
  <si>
    <t>ПРИОЗЕРСК</t>
  </si>
  <si>
    <t>СЕРТОЛОВО</t>
  </si>
  <si>
    <t>СЛАНЦЫ</t>
  </si>
  <si>
    <t>СОСНОВЫЙ БОР</t>
  </si>
  <si>
    <t>ТИХВИН</t>
  </si>
  <si>
    <t>ТОСНО</t>
  </si>
  <si>
    <t>ШЛИССЕЛЬБУРГ</t>
  </si>
  <si>
    <t>районы</t>
  </si>
  <si>
    <t>Бокситогорский</t>
  </si>
  <si>
    <t xml:space="preserve">   п.г.т. Ефимовский</t>
  </si>
  <si>
    <t>Волосовский</t>
  </si>
  <si>
    <t>г. Волосово</t>
  </si>
  <si>
    <t xml:space="preserve">  п.г.т. Кикерино</t>
  </si>
  <si>
    <t>Волховский</t>
  </si>
  <si>
    <t xml:space="preserve">   г. Новая Ладога</t>
  </si>
  <si>
    <t xml:space="preserve">   г. Сясьстрой</t>
  </si>
  <si>
    <t>Всеволожский</t>
  </si>
  <si>
    <t xml:space="preserve">   п.г.т. Дубровка</t>
  </si>
  <si>
    <t xml:space="preserve">   п.г.т. Кузьмоловский</t>
  </si>
  <si>
    <t xml:space="preserve">   п.г.т. им. Морозова</t>
  </si>
  <si>
    <t xml:space="preserve">   п.г.т. Рахья</t>
  </si>
  <si>
    <t xml:space="preserve">   п.г.т. им. Свердлова</t>
  </si>
  <si>
    <t xml:space="preserve">   п.г.т. Токсово</t>
  </si>
  <si>
    <t>п. Ново Девяткино</t>
  </si>
  <si>
    <t>Выборгский</t>
  </si>
  <si>
    <t xml:space="preserve">   г. Высоцк</t>
  </si>
  <si>
    <t xml:space="preserve">   г. Каменногорск</t>
  </si>
  <si>
    <t xml:space="preserve">   г. Приморск</t>
  </si>
  <si>
    <t>п. Красноостровский</t>
  </si>
  <si>
    <t xml:space="preserve">   г. Светогорск</t>
  </si>
  <si>
    <t xml:space="preserve">   п.г.т. Лесогорский</t>
  </si>
  <si>
    <t xml:space="preserve">   п.г.т. Рощино</t>
  </si>
  <si>
    <t>Гатчинский</t>
  </si>
  <si>
    <t xml:space="preserve">   г. Коммунар</t>
  </si>
  <si>
    <t xml:space="preserve">   п.г.т. Вырица</t>
  </si>
  <si>
    <t xml:space="preserve">   п.г.т. Дружная Горка</t>
  </si>
  <si>
    <t xml:space="preserve">   п.г.т. Кобринское</t>
  </si>
  <si>
    <t xml:space="preserve">   п.г.т. Сиверский</t>
  </si>
  <si>
    <t xml:space="preserve">   п.г.т. Тайцы</t>
  </si>
  <si>
    <t>Кингисеппский</t>
  </si>
  <si>
    <t>Киришский</t>
  </si>
  <si>
    <t xml:space="preserve">   п.г.т. Будогощь</t>
  </si>
  <si>
    <t xml:space="preserve">   г. Отрадное</t>
  </si>
  <si>
    <t xml:space="preserve">   п.г.т. Мга</t>
  </si>
  <si>
    <t xml:space="preserve">   п.г.т. Назия</t>
  </si>
  <si>
    <t xml:space="preserve">   п.г.т. Павлово</t>
  </si>
  <si>
    <t xml:space="preserve">   п.г.т. Приладожский</t>
  </si>
  <si>
    <t xml:space="preserve">   п.г.т. Синявино</t>
  </si>
  <si>
    <t>Лодейнопольский</t>
  </si>
  <si>
    <t xml:space="preserve">   п.г.т. Свирьстрой</t>
  </si>
  <si>
    <t>Ломоносовский</t>
  </si>
  <si>
    <t xml:space="preserve">   п.г.т. Большая Ижора</t>
  </si>
  <si>
    <t xml:space="preserve">   п.г.т. Лебяжье</t>
  </si>
  <si>
    <t>Лужский</t>
  </si>
  <si>
    <t xml:space="preserve">   п.г.т. Толмачево</t>
  </si>
  <si>
    <t>Подпорожский</t>
  </si>
  <si>
    <t xml:space="preserve">   п.г.т. Важины</t>
  </si>
  <si>
    <t xml:space="preserve">   п.г.т. Вознесенье</t>
  </si>
  <si>
    <t xml:space="preserve">   п.г.т. Никольский</t>
  </si>
  <si>
    <t>Приозерский</t>
  </si>
  <si>
    <t xml:space="preserve">   п.г.т. Кузнечное</t>
  </si>
  <si>
    <t>Сланцевский</t>
  </si>
  <si>
    <t>Тихвинский</t>
  </si>
  <si>
    <t>Тосненский</t>
  </si>
  <si>
    <t xml:space="preserve">   г. Любань</t>
  </si>
  <si>
    <t xml:space="preserve">   г. Никольское</t>
  </si>
  <si>
    <t xml:space="preserve">   п.г.т. Красный Бор</t>
  </si>
  <si>
    <t xml:space="preserve">   п.г.т. Рябово</t>
  </si>
  <si>
    <t xml:space="preserve">   п.г.т. Ульяновка</t>
  </si>
  <si>
    <t xml:space="preserve">   п.г.т. Форносово</t>
  </si>
  <si>
    <t>ХАБАРОВСКИЙ КРАЙ</t>
  </si>
  <si>
    <t>ХАБАРОВСК</t>
  </si>
  <si>
    <t>Железнодорожный район</t>
  </si>
  <si>
    <t xml:space="preserve">Индустриальный    " </t>
  </si>
  <si>
    <t xml:space="preserve">Кировский                " </t>
  </si>
  <si>
    <t xml:space="preserve">Краснофлотский    " </t>
  </si>
  <si>
    <t xml:space="preserve">Центральный         " </t>
  </si>
  <si>
    <t>АМУРСК</t>
  </si>
  <si>
    <t>БИКИН</t>
  </si>
  <si>
    <t>КОМСОМОЛЬСК-НА-АМУРЕ</t>
  </si>
  <si>
    <t>Ленинский   район</t>
  </si>
  <si>
    <t xml:space="preserve">Центральный " </t>
  </si>
  <si>
    <t>НИКОЛАЕВСК-НА-АМУРЕ</t>
  </si>
  <si>
    <t>СОВЕТСКАЯ ГАВАНЬ</t>
  </si>
  <si>
    <t>Амурский</t>
  </si>
  <si>
    <t xml:space="preserve">   п.г.т. Литовко</t>
  </si>
  <si>
    <t xml:space="preserve">   п.г.т. Эльбан</t>
  </si>
  <si>
    <t>Аяно-Майский</t>
  </si>
  <si>
    <t>п. Аян</t>
  </si>
  <si>
    <t>Бикинский</t>
  </si>
  <si>
    <t>Ванинский</t>
  </si>
  <si>
    <t>п.г.т. Ванино</t>
  </si>
  <si>
    <t xml:space="preserve">  п.г.т. Высокогорный</t>
  </si>
  <si>
    <t xml:space="preserve">  п.г.т. Октябрьский</t>
  </si>
  <si>
    <t>Верхнебуреинский</t>
  </si>
  <si>
    <t>п.г.т. Чекдомын</t>
  </si>
  <si>
    <t xml:space="preserve">  п.г.т. Новый Ургал</t>
  </si>
  <si>
    <t xml:space="preserve">  п.г.т. Софинск</t>
  </si>
  <si>
    <t xml:space="preserve">  п.г.т. Тырма</t>
  </si>
  <si>
    <t>г. Вяземский</t>
  </si>
  <si>
    <t xml:space="preserve">   п.г.т. Дормидонтовка</t>
  </si>
  <si>
    <t>Комсомолький</t>
  </si>
  <si>
    <t xml:space="preserve">   п.г.т. Гурское</t>
  </si>
  <si>
    <t>им. Лазо</t>
  </si>
  <si>
    <t>п.г.т. Переяславка</t>
  </si>
  <si>
    <t xml:space="preserve">  п.г.т. Мухен</t>
  </si>
  <si>
    <t xml:space="preserve">  п.г.т. Хор</t>
  </si>
  <si>
    <t>Нанайский</t>
  </si>
  <si>
    <t>п. Троицкое</t>
  </si>
  <si>
    <t>Николаевский</t>
  </si>
  <si>
    <t xml:space="preserve">   п.г.т. Лазарев</t>
  </si>
  <si>
    <t xml:space="preserve">   п.г.т. Маго</t>
  </si>
  <si>
    <t xml:space="preserve">   п.г.т. Многовершинный</t>
  </si>
  <si>
    <t>Охотский</t>
  </si>
  <si>
    <t>п.г.т. Охотск</t>
  </si>
  <si>
    <t>им. Полины Осипенко</t>
  </si>
  <si>
    <t>п. им. Полины Осипенко</t>
  </si>
  <si>
    <t>Советско-Гаванский</t>
  </si>
  <si>
    <t xml:space="preserve">   п.г.т. Заветы Ильича</t>
  </si>
  <si>
    <t xml:space="preserve">   п.г.т. Лососина</t>
  </si>
  <si>
    <t xml:space="preserve">   п.г.т. Майский</t>
  </si>
  <si>
    <t>Солнечный</t>
  </si>
  <si>
    <t>п.г.т. Солнечный</t>
  </si>
  <si>
    <t xml:space="preserve">  п.г.т. Горный</t>
  </si>
  <si>
    <t>Тугуро-Чумиканский</t>
  </si>
  <si>
    <t>п. Чумикан</t>
  </si>
  <si>
    <t>Ульчский</t>
  </si>
  <si>
    <t>п. Богородское</t>
  </si>
  <si>
    <t>Хабаровский</t>
  </si>
  <si>
    <t xml:space="preserve">   п.г.т. Корфовский</t>
  </si>
  <si>
    <t>Год обра-зова-ния н.п.</t>
  </si>
  <si>
    <t>ВОЛГОГРАДСКАЯ ОБЛАСТЬ</t>
  </si>
  <si>
    <t>ВОЛГОГРАД</t>
  </si>
  <si>
    <t xml:space="preserve">            Г О Р О Д А</t>
  </si>
  <si>
    <t xml:space="preserve">   Ворошиловский    район</t>
  </si>
  <si>
    <t xml:space="preserve">   Дзержинский             "</t>
  </si>
  <si>
    <t xml:space="preserve">   п.г.т. Гумрак</t>
  </si>
  <si>
    <t xml:space="preserve">   Кировский                 "</t>
  </si>
  <si>
    <t xml:space="preserve">   Красноармейский      "</t>
  </si>
  <si>
    <t xml:space="preserve">   п.г.т. Южный</t>
  </si>
  <si>
    <t xml:space="preserve">   Краснооктябрьский "</t>
  </si>
  <si>
    <t xml:space="preserve">   Советский                "</t>
  </si>
  <si>
    <t xml:space="preserve">   п.г.т. Горьковский</t>
  </si>
  <si>
    <t xml:space="preserve">   Тракторозаводский "</t>
  </si>
  <si>
    <t xml:space="preserve">   п.г.т. Водстрой</t>
  </si>
  <si>
    <t xml:space="preserve">   Центральный           "</t>
  </si>
  <si>
    <t>ВОЛЖСКИЙ</t>
  </si>
  <si>
    <t>КАМЫШИН</t>
  </si>
  <si>
    <t>МИХАЙЛОВКА</t>
  </si>
  <si>
    <t xml:space="preserve">   п.г.т. Сербово</t>
  </si>
  <si>
    <t>УРЮПИНСК</t>
  </si>
  <si>
    <t>ФРОЛОВО</t>
  </si>
  <si>
    <t xml:space="preserve">Р А Й О Н Ы </t>
  </si>
  <si>
    <t>Алексеевский</t>
  </si>
  <si>
    <t>ст-ца Алексеевская</t>
  </si>
  <si>
    <t>Быковский</t>
  </si>
  <si>
    <t>п.г.т. Быково</t>
  </si>
  <si>
    <t>п.г.т. Приморск</t>
  </si>
  <si>
    <t>Городищенский</t>
  </si>
  <si>
    <t>п.г.т. Городище</t>
  </si>
  <si>
    <t>п.г.т. Ерзовка</t>
  </si>
  <si>
    <t>п.г.т. Новый Рогачик</t>
  </si>
  <si>
    <t>п.г.т. Даниловка</t>
  </si>
  <si>
    <t>Дубовский</t>
  </si>
  <si>
    <t>г. Дубовка</t>
  </si>
  <si>
    <t>Еланский</t>
  </si>
  <si>
    <t>п.г.т. Елань</t>
  </si>
  <si>
    <t>Жирновский</t>
  </si>
  <si>
    <t>г. Жирновск</t>
  </si>
  <si>
    <t xml:space="preserve">   п.г.т. Красный Яр</t>
  </si>
  <si>
    <t xml:space="preserve">   п.г.т. Линево</t>
  </si>
  <si>
    <t xml:space="preserve">   п.г.т. Медведицкий</t>
  </si>
  <si>
    <t>Иловлинский</t>
  </si>
  <si>
    <t>п.г.т. Иловля</t>
  </si>
  <si>
    <t>п.г.т. Лог</t>
  </si>
  <si>
    <t>Калачевский</t>
  </si>
  <si>
    <t>г. Калач-на-Дону</t>
  </si>
  <si>
    <t>Камышинский</t>
  </si>
  <si>
    <t>г. Петров Вал</t>
  </si>
  <si>
    <t>Киквидзенский</t>
  </si>
  <si>
    <t>с. Киквидзе</t>
  </si>
  <si>
    <t>Клетский</t>
  </si>
  <si>
    <t>с. Клетский</t>
  </si>
  <si>
    <t>Котельниковский</t>
  </si>
  <si>
    <t>г. Котельниково</t>
  </si>
  <si>
    <t>Котовский</t>
  </si>
  <si>
    <t>г. Котово</t>
  </si>
  <si>
    <t>Кумылженский</t>
  </si>
  <si>
    <t>с. Кумылженская</t>
  </si>
  <si>
    <t>г. Ленинск</t>
  </si>
  <si>
    <t>Михайловский</t>
  </si>
  <si>
    <t>Нехаевский</t>
  </si>
  <si>
    <t>с. Нехаевский</t>
  </si>
  <si>
    <t>г. Николаевск</t>
  </si>
  <si>
    <t>Новоаннинский</t>
  </si>
  <si>
    <t>г. Новоаннинский</t>
  </si>
  <si>
    <t>Новониколаевский</t>
  </si>
  <si>
    <t>п.г.т. Новониколаевский</t>
  </si>
  <si>
    <t>п.г.т. Октябрьский</t>
  </si>
  <si>
    <t>Ольховский</t>
  </si>
  <si>
    <t>с. Ольховка</t>
  </si>
  <si>
    <t>Палассовский</t>
  </si>
  <si>
    <t>г. Палассовка</t>
  </si>
  <si>
    <t>п.г.т. Рудня</t>
  </si>
  <si>
    <t>Светлоярский</t>
  </si>
  <si>
    <t>п.г.т. Светлый Яр</t>
  </si>
  <si>
    <t>Серафимовичский</t>
  </si>
  <si>
    <t>г. Серафимович</t>
  </si>
  <si>
    <t>Среднеахтубинский</t>
  </si>
  <si>
    <t>п.г.т. Средняя Ахтуба</t>
  </si>
  <si>
    <t>г. Краснослободск</t>
  </si>
  <si>
    <t>Старополтавский</t>
  </si>
  <si>
    <t>с. Старая Полтавка</t>
  </si>
  <si>
    <t>Суровикинский</t>
  </si>
  <si>
    <t>г. Суровикино</t>
  </si>
  <si>
    <t xml:space="preserve">   п.г.т. Нижний Чир</t>
  </si>
  <si>
    <t>Урюпинский</t>
  </si>
  <si>
    <t>Фроловский</t>
  </si>
  <si>
    <t>Чернышковский</t>
  </si>
  <si>
    <t>п.г.т. Чернышковский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</si>
</sst>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imes New Roman"/>
      <family val="1"/>
    </font>
    <font>
      <b/>
      <u val="single"/>
      <sz val="10"/>
      <color indexed="12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i/>
      <sz val="10"/>
      <color indexed="8"/>
      <name val="Arial Cyr"/>
      <family val="2"/>
    </font>
    <font>
      <u val="single"/>
      <sz val="9"/>
      <color indexed="12"/>
      <name val="Arial"/>
      <family val="2"/>
    </font>
    <font>
      <u val="single"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15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left" indent="2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15" applyFont="1" applyBorder="1" applyAlignment="1">
      <alignment/>
    </xf>
    <xf numFmtId="2" fontId="6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1" xfId="15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6" xfId="15" applyFill="1" applyBorder="1" applyAlignment="1">
      <alignment horizontal="center" vertical="center"/>
    </xf>
    <xf numFmtId="1" fontId="3" fillId="0" borderId="6" xfId="15" applyNumberFormat="1" applyFill="1" applyBorder="1" applyAlignment="1">
      <alignment horizontal="center" vertical="center"/>
    </xf>
    <xf numFmtId="1" fontId="19" fillId="0" borderId="6" xfId="15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19" fillId="2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2" fontId="10" fillId="0" borderId="1" xfId="15" applyFont="1" applyFill="1" applyBorder="1" applyAlignment="1">
      <alignment/>
    </xf>
    <xf numFmtId="2" fontId="20" fillId="0" borderId="1" xfId="0" applyFill="1" applyBorder="1" applyAlignment="1">
      <alignment/>
    </xf>
    <xf numFmtId="1" fontId="20" fillId="0" borderId="1" xfId="0" applyNumberForma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 horizontal="right"/>
    </xf>
    <xf numFmtId="1" fontId="21" fillId="0" borderId="1" xfId="0" applyNumberFormat="1" applyFont="1" applyFill="1" applyBorder="1" applyAlignment="1">
      <alignment horizontal="right"/>
    </xf>
    <xf numFmtId="0" fontId="21" fillId="0" borderId="9" xfId="0" applyNumberFormat="1" applyFont="1" applyFill="1" applyBorder="1" applyAlignment="1">
      <alignment horizontal="right"/>
    </xf>
    <xf numFmtId="2" fontId="22" fillId="0" borderId="0" xfId="0" applyFont="1" applyFill="1" applyBorder="1" applyAlignment="1">
      <alignment horizontal="center"/>
    </xf>
    <xf numFmtId="2" fontId="21" fillId="0" borderId="0" xfId="0" applyFill="1" applyBorder="1" applyAlignment="1">
      <alignment/>
    </xf>
    <xf numFmtId="1" fontId="21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" fontId="21" fillId="0" borderId="0" xfId="0" applyFont="1" applyFill="1" applyBorder="1" applyAlignment="1">
      <alignment horizontal="right"/>
    </xf>
    <xf numFmtId="2" fontId="3" fillId="0" borderId="1" xfId="15" applyFill="1" applyBorder="1" applyAlignment="1">
      <alignment/>
    </xf>
    <xf numFmtId="1" fontId="3" fillId="0" borderId="1" xfId="15" applyNumberFormat="1" applyFill="1" applyBorder="1" applyAlignment="1">
      <alignment/>
    </xf>
    <xf numFmtId="1" fontId="19" fillId="0" borderId="1" xfId="15" applyNumberFormat="1" applyFont="1" applyFill="1" applyBorder="1" applyAlignment="1">
      <alignment/>
    </xf>
    <xf numFmtId="2" fontId="20" fillId="0" borderId="1" xfId="0" applyNumberFormat="1" applyFont="1" applyFill="1" applyBorder="1" applyAlignment="1">
      <alignment horizontal="right"/>
    </xf>
    <xf numFmtId="164" fontId="20" fillId="0" borderId="1" xfId="0" applyNumberFormat="1" applyFill="1" applyBorder="1" applyAlignment="1">
      <alignment horizontal="right"/>
    </xf>
    <xf numFmtId="1" fontId="20" fillId="0" borderId="1" xfId="0" applyNumberFormat="1" applyFont="1" applyFill="1" applyBorder="1" applyAlignment="1">
      <alignment horizontal="right"/>
    </xf>
    <xf numFmtId="1" fontId="20" fillId="0" borderId="9" xfId="0" applyFill="1" applyBorder="1" applyAlignment="1">
      <alignment horizontal="right"/>
    </xf>
    <xf numFmtId="2" fontId="23" fillId="0" borderId="3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2" fontId="20" fillId="0" borderId="3" xfId="0" applyNumberFormat="1" applyFont="1" applyFill="1" applyBorder="1" applyAlignment="1">
      <alignment horizontal="right"/>
    </xf>
    <xf numFmtId="164" fontId="20" fillId="0" borderId="3" xfId="0" applyNumberFormat="1" applyFill="1" applyBorder="1" applyAlignment="1">
      <alignment horizontal="right"/>
    </xf>
    <xf numFmtId="164" fontId="20" fillId="0" borderId="3" xfId="0" applyNumberFormat="1" applyFont="1" applyFill="1" applyBorder="1" applyAlignment="1">
      <alignment horizontal="right"/>
    </xf>
    <xf numFmtId="1" fontId="20" fillId="0" borderId="3" xfId="0" applyNumberFormat="1" applyFont="1" applyFill="1" applyBorder="1" applyAlignment="1">
      <alignment horizontal="right"/>
    </xf>
    <xf numFmtId="1" fontId="20" fillId="0" borderId="10" xfId="0" applyFont="1" applyFill="1" applyBorder="1" applyAlignment="1">
      <alignment horizontal="right"/>
    </xf>
    <xf numFmtId="2" fontId="20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right"/>
    </xf>
    <xf numFmtId="1" fontId="20" fillId="0" borderId="9" xfId="0" applyFont="1" applyFill="1" applyBorder="1" applyAlignment="1">
      <alignment horizontal="right"/>
    </xf>
    <xf numFmtId="0" fontId="20" fillId="0" borderId="9" xfId="0" applyNumberFormat="1" applyFill="1" applyBorder="1" applyAlignment="1">
      <alignment horizontal="right"/>
    </xf>
    <xf numFmtId="0" fontId="20" fillId="0" borderId="1" xfId="0" applyNumberFormat="1" applyFill="1" applyBorder="1" applyAlignment="1">
      <alignment horizontal="right"/>
    </xf>
    <xf numFmtId="1" fontId="20" fillId="0" borderId="1" xfId="0" applyNumberForma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2" fontId="2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right"/>
    </xf>
    <xf numFmtId="164" fontId="20" fillId="0" borderId="2" xfId="0" applyNumberFormat="1" applyFont="1" applyFill="1" applyBorder="1" applyAlignment="1">
      <alignment horizontal="right"/>
    </xf>
    <xf numFmtId="164" fontId="20" fillId="0" borderId="2" xfId="0" applyNumberFormat="1" applyFill="1" applyBorder="1" applyAlignment="1">
      <alignment horizontal="right"/>
    </xf>
    <xf numFmtId="1" fontId="20" fillId="0" borderId="2" xfId="0" applyNumberFormat="1" applyFont="1" applyFill="1" applyBorder="1" applyAlignment="1">
      <alignment horizontal="right"/>
    </xf>
    <xf numFmtId="1" fontId="20" fillId="0" borderId="8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0" xfId="0" applyNumberForma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" fontId="20" fillId="0" borderId="0" xfId="0" applyFont="1" applyFill="1" applyBorder="1" applyAlignment="1">
      <alignment horizontal="right"/>
    </xf>
    <xf numFmtId="2" fontId="24" fillId="0" borderId="1" xfId="0" applyFont="1" applyFill="1" applyBorder="1" applyAlignment="1">
      <alignment/>
    </xf>
    <xf numFmtId="1" fontId="24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2" fontId="20" fillId="0" borderId="3" xfId="0" applyFill="1" applyBorder="1" applyAlignment="1">
      <alignment/>
    </xf>
    <xf numFmtId="2" fontId="21" fillId="0" borderId="3" xfId="0" applyFont="1" applyFill="1" applyBorder="1" applyAlignment="1">
      <alignment/>
    </xf>
    <xf numFmtId="1" fontId="21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 horizontal="right"/>
    </xf>
    <xf numFmtId="0" fontId="20" fillId="0" borderId="3" xfId="0" applyNumberFormat="1" applyFill="1" applyBorder="1" applyAlignment="1">
      <alignment horizontal="right"/>
    </xf>
    <xf numFmtId="0" fontId="2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" fontId="15" fillId="0" borderId="1" xfId="0" applyNumberFormat="1" applyFont="1" applyFill="1" applyBorder="1" applyAlignment="1">
      <alignment/>
    </xf>
    <xf numFmtId="1" fontId="20" fillId="0" borderId="1" xfId="0" applyNumberFormat="1" applyFont="1" applyFill="1" applyBorder="1" applyAlignment="1">
      <alignment/>
    </xf>
    <xf numFmtId="1" fontId="20" fillId="0" borderId="1" xfId="0" applyNumberFormat="1" applyFill="1" applyBorder="1" applyAlignment="1">
      <alignment horizontal="right"/>
    </xf>
    <xf numFmtId="2" fontId="21" fillId="0" borderId="1" xfId="0" applyFont="1" applyFill="1" applyBorder="1" applyAlignment="1">
      <alignment/>
    </xf>
    <xf numFmtId="2" fontId="20" fillId="0" borderId="1" xfId="0" applyFont="1" applyFill="1" applyBorder="1" applyAlignment="1">
      <alignment/>
    </xf>
    <xf numFmtId="2" fontId="20" fillId="0" borderId="0" xfId="0" applyFill="1" applyBorder="1" applyAlignment="1">
      <alignment/>
    </xf>
    <xf numFmtId="2" fontId="24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20" fillId="0" borderId="0" xfId="0" applyFill="1" applyBorder="1" applyAlignment="1">
      <alignment horizontal="right"/>
    </xf>
    <xf numFmtId="164" fontId="20" fillId="0" borderId="0" xfId="0" applyNumberFormat="1" applyFill="1" applyBorder="1" applyAlignment="1">
      <alignment horizontal="right"/>
    </xf>
    <xf numFmtId="0" fontId="3" fillId="0" borderId="0" xfId="15" applyFill="1" applyAlignment="1">
      <alignment horizontal="center"/>
    </xf>
    <xf numFmtId="1" fontId="3" fillId="0" borderId="0" xfId="15" applyNumberFormat="1" applyFill="1" applyAlignment="1">
      <alignment horizontal="center"/>
    </xf>
    <xf numFmtId="1" fontId="19" fillId="0" borderId="0" xfId="15" applyNumberFormat="1" applyFont="1" applyFill="1" applyAlignment="1">
      <alignment horizontal="center"/>
    </xf>
    <xf numFmtId="2" fontId="0" fillId="0" borderId="0" xfId="0" applyFont="1" applyFill="1" applyBorder="1" applyAlignment="1">
      <alignment/>
    </xf>
    <xf numFmtId="2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2" fontId="2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18" fillId="0" borderId="6" xfId="0" applyFont="1" applyBorder="1" applyAlignment="1">
      <alignment horizontal="center" vertical="center"/>
    </xf>
    <xf numFmtId="0" fontId="3" fillId="0" borderId="6" xfId="15" applyBorder="1" applyAlignment="1">
      <alignment horizontal="center" vertical="center"/>
    </xf>
    <xf numFmtId="1" fontId="3" fillId="0" borderId="6" xfId="15" applyNumberFormat="1" applyBorder="1" applyAlignment="1">
      <alignment horizontal="center" vertical="center"/>
    </xf>
    <xf numFmtId="1" fontId="0" fillId="0" borderId="6" xfId="15" applyNumberFormat="1" applyFont="1" applyBorder="1" applyAlignment="1">
      <alignment horizontal="center" vertical="center"/>
    </xf>
    <xf numFmtId="0" fontId="27" fillId="0" borderId="6" xfId="15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2" fontId="3" fillId="0" borderId="1" xfId="15" applyNumberFormat="1" applyBorder="1" applyAlignment="1">
      <alignment/>
    </xf>
    <xf numFmtId="2" fontId="27" fillId="0" borderId="1" xfId="15" applyNumberFormat="1" applyFont="1" applyBorder="1" applyAlignment="1">
      <alignment/>
    </xf>
    <xf numFmtId="1" fontId="3" fillId="0" borderId="1" xfId="15" applyNumberFormat="1" applyBorder="1" applyAlignment="1">
      <alignment/>
    </xf>
    <xf numFmtId="1" fontId="0" fillId="0" borderId="1" xfId="15" applyNumberFormat="1" applyFont="1" applyBorder="1" applyAlignment="1">
      <alignment/>
    </xf>
    <xf numFmtId="164" fontId="7" fillId="0" borderId="1" xfId="0" applyNumberFormat="1" applyFont="1" applyBorder="1" applyAlignment="1">
      <alignment horizontal="right"/>
    </xf>
    <xf numFmtId="1" fontId="21" fillId="0" borderId="1" xfId="0" applyNumberFormat="1" applyFont="1" applyBorder="1" applyAlignment="1">
      <alignment/>
    </xf>
    <xf numFmtId="2" fontId="20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" fontId="20" fillId="0" borderId="1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2" fontId="20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right"/>
    </xf>
    <xf numFmtId="2" fontId="20" fillId="0" borderId="1" xfId="0" applyNumberFormat="1" applyFont="1" applyBorder="1" applyAlignment="1">
      <alignment/>
    </xf>
    <xf numFmtId="1" fontId="2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1" fontId="27" fillId="0" borderId="1" xfId="15" applyNumberFormat="1" applyFont="1" applyBorder="1" applyAlignment="1">
      <alignment/>
    </xf>
    <xf numFmtId="1" fontId="0" fillId="0" borderId="1" xfId="0" applyNumberFormat="1" applyFont="1" applyBorder="1" applyAlignment="1">
      <alignment horizontal="right"/>
    </xf>
    <xf numFmtId="1" fontId="0" fillId="0" borderId="1" xfId="15" applyNumberFormat="1" applyFont="1" applyBorder="1" applyAlignment="1">
      <alignment horizontal="right"/>
    </xf>
    <xf numFmtId="2" fontId="20" fillId="0" borderId="1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2" fontId="21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0" fillId="0" borderId="1" xfId="0" applyNumberFormat="1" applyFont="1" applyFill="1" applyBorder="1" applyAlignment="1">
      <alignment horizontal="right"/>
    </xf>
    <xf numFmtId="2" fontId="24" fillId="0" borderId="1" xfId="0" applyNumberFormat="1" applyFont="1" applyBorder="1" applyAlignment="1">
      <alignment/>
    </xf>
    <xf numFmtId="1" fontId="24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1" fontId="21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 quotePrefix="1">
      <alignment horizontal="right"/>
    </xf>
    <xf numFmtId="2" fontId="29" fillId="0" borderId="1" xfId="0" applyNumberFormat="1" applyFont="1" applyFill="1" applyBorder="1" applyAlignment="1">
      <alignment horizontal="center" vertical="top" wrapText="1"/>
    </xf>
    <xf numFmtId="164" fontId="29" fillId="0" borderId="1" xfId="0" applyNumberFormat="1" applyFont="1" applyFill="1" applyBorder="1" applyAlignment="1">
      <alignment horizontal="center" vertical="top" wrapText="1"/>
    </xf>
    <xf numFmtId="1" fontId="29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15" applyNumberFormat="1" applyFont="1" applyBorder="1" applyAlignment="1">
      <alignment horizontal="left" vertical="top" wrapText="1"/>
    </xf>
    <xf numFmtId="2" fontId="29" fillId="0" borderId="1" xfId="0" applyNumberFormat="1" applyFont="1" applyBorder="1" applyAlignment="1">
      <alignment horizontal="left" vertical="top" wrapText="1"/>
    </xf>
    <xf numFmtId="0" fontId="30" fillId="0" borderId="1" xfId="15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top" wrapText="1"/>
    </xf>
    <xf numFmtId="2" fontId="30" fillId="0" borderId="1" xfId="0" applyNumberFormat="1" applyFont="1" applyBorder="1" applyAlignment="1">
      <alignment horizontal="left" vertical="top" wrapText="1"/>
    </xf>
    <xf numFmtId="0" fontId="30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top" wrapText="1"/>
    </xf>
    <xf numFmtId="0" fontId="30" fillId="0" borderId="1" xfId="15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15" applyFont="1" applyBorder="1" applyAlignment="1">
      <alignment horizontal="left" vertical="top" wrapText="1"/>
    </xf>
    <xf numFmtId="0" fontId="30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top"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0" fontId="19" fillId="0" borderId="0" xfId="0" applyFont="1" applyAlignment="1">
      <alignment/>
    </xf>
    <xf numFmtId="2" fontId="18" fillId="0" borderId="1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15" applyNumberFormat="1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left" vertical="top" wrapText="1"/>
    </xf>
    <xf numFmtId="0" fontId="19" fillId="0" borderId="1" xfId="15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shrinkToFit="1"/>
    </xf>
    <xf numFmtId="164" fontId="19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9" fillId="0" borderId="1" xfId="15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1" xfId="15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15" applyFont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2" fontId="18" fillId="0" borderId="1" xfId="15" applyNumberFormat="1" applyFont="1" applyBorder="1" applyAlignment="1">
      <alignment horizontal="left" vertical="top" wrapText="1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15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34" fillId="0" borderId="1" xfId="15" applyNumberFormat="1" applyFont="1" applyFill="1" applyBorder="1" applyAlignment="1">
      <alignment horizontal="center" vertical="center"/>
    </xf>
    <xf numFmtId="1" fontId="34" fillId="0" borderId="1" xfId="15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164" fontId="29" fillId="0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2" fontId="35" fillId="0" borderId="1" xfId="0" applyNumberFormat="1" applyFont="1" applyBorder="1" applyAlignment="1">
      <alignment horizontal="left" vertical="top" wrapText="1"/>
    </xf>
    <xf numFmtId="2" fontId="33" fillId="0" borderId="1" xfId="0" applyNumberFormat="1" applyFont="1" applyBorder="1" applyAlignment="1">
      <alignment horizontal="left" vertical="top" wrapText="1"/>
    </xf>
    <xf numFmtId="2" fontId="30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2" fontId="30" fillId="0" borderId="0" xfId="15" applyNumberFormat="1" applyFont="1" applyFill="1" applyBorder="1" applyAlignment="1">
      <alignment vertical="top" wrapText="1"/>
    </xf>
    <xf numFmtId="0" fontId="33" fillId="0" borderId="0" xfId="15" applyNumberFormat="1" applyFont="1" applyFill="1" applyBorder="1" applyAlignment="1">
      <alignment horizontal="center" vertical="center"/>
    </xf>
    <xf numFmtId="0" fontId="30" fillId="0" borderId="0" xfId="15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3" fillId="0" borderId="0" xfId="15" applyNumberFormat="1" applyFont="1" applyFill="1" applyBorder="1" applyAlignment="1">
      <alignment horizontal="center" vertical="center"/>
    </xf>
    <xf numFmtId="0" fontId="30" fillId="0" borderId="0" xfId="15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vertical="top" wrapText="1"/>
    </xf>
    <xf numFmtId="1" fontId="33" fillId="0" borderId="0" xfId="15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164" fontId="21" fillId="0" borderId="1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/>
    </xf>
    <xf numFmtId="1" fontId="2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6" xfId="15" applyFill="1" applyBorder="1" applyAlignment="1">
      <alignment horizontal="center" vertical="center"/>
    </xf>
    <xf numFmtId="0" fontId="3" fillId="0" borderId="0" xfId="15" applyFill="1" applyAlignment="1">
      <alignment horizontal="center"/>
    </xf>
    <xf numFmtId="0" fontId="25" fillId="0" borderId="0" xfId="15" applyFont="1" applyFill="1" applyAlignment="1">
      <alignment horizontal="center"/>
    </xf>
    <xf numFmtId="0" fontId="3" fillId="0" borderId="6" xfId="15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&#1057;&#1072;&#1081;&#1090;_04\&#1055;&#1086;&#1076;&#1075;&#1086;&#1090;&#1086;&#1074;&#1082;&#1072;\&#1042;&#1089;&#1103;%20&#1056;&#1086;&#1089;&#1089;&#1080;&#1103;%20&#1087;&#1083;&#1102;&#1089;\1923" TargetMode="External" /><Relationship Id="rId2" Type="http://schemas.openxmlformats.org/officeDocument/2006/relationships/hyperlink" Target="file://D:\&#1057;&#1072;&#1081;&#1090;_04\&#1055;&#1086;&#1076;&#1075;&#1086;&#1090;&#1086;&#1074;&#1082;&#1072;\&#1042;&#1089;&#1103;%20&#1056;&#1086;&#1089;&#1089;&#1080;&#1103;%20&#1087;&#1083;&#1102;&#1089;\1666" TargetMode="External" /><Relationship Id="rId3" Type="http://schemas.openxmlformats.org/officeDocument/2006/relationships/hyperlink" Target="file://D:\&#1057;&#1072;&#1081;&#1090;_04\&#1055;&#1086;&#1076;&#1075;&#1086;&#1090;&#1086;&#1074;&#1082;&#1072;\&#1042;&#1089;&#1103;%20&#1056;&#1086;&#1089;&#1089;&#1080;&#1103;%20&#1087;&#1083;&#1102;&#1089;\1728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siamaps.newmail.ru/11.htm" TargetMode="External" /><Relationship Id="rId2" Type="http://schemas.openxmlformats.org/officeDocument/2006/relationships/hyperlink" Target="http://map.rin.ru/cgi-bin/main.pl?Region=komi" TargetMode="External" /><Relationship Id="rId3" Type="http://schemas.openxmlformats.org/officeDocument/2006/relationships/hyperlink" Target="http://postindex.otrok.ru/11/0.html" TargetMode="External" /><Relationship Id="rId4" Type="http://schemas.openxmlformats.org/officeDocument/2006/relationships/hyperlink" Target="http://www.auditor.ru/klass/okato/okato_87.htm" TargetMode="External" /><Relationship Id="rId5" Type="http://schemas.openxmlformats.org/officeDocument/2006/relationships/hyperlink" Target="http://postindex.otrok.ru/11/0.html" TargetMode="External" /><Relationship Id="rId6" Type="http://schemas.openxmlformats.org/officeDocument/2006/relationships/hyperlink" Target="http://www.syktyvkar.ru/" TargetMode="External" /><Relationship Id="rId7" Type="http://schemas.openxmlformats.org/officeDocument/2006/relationships/hyperlink" Target="http://www.vorkuta.ru/city/vork_news.php" TargetMode="External" /><Relationship Id="rId8" Type="http://schemas.openxmlformats.org/officeDocument/2006/relationships/hyperlink" Target="http://www.pechora-portal.ru/" TargetMode="External" /><Relationship Id="rId9" Type="http://schemas.openxmlformats.org/officeDocument/2006/relationships/hyperlink" Target="http://www.rkomi.ru/glava/admin.html" TargetMode="External" /><Relationship Id="rId10" Type="http://schemas.openxmlformats.org/officeDocument/2006/relationships/hyperlink" Target="http://spolokh.h1.ru/city/city00.htm" TargetMode="External" /><Relationship Id="rId11" Type="http://schemas.openxmlformats.org/officeDocument/2006/relationships/hyperlink" Target="http://www.rkomi.ru/resp/inta.html" TargetMode="External" /><Relationship Id="rId12" Type="http://schemas.openxmlformats.org/officeDocument/2006/relationships/hyperlink" Target="http://www.rkomi.ru/resp/pechora.html" TargetMode="External" /><Relationship Id="rId13" Type="http://schemas.openxmlformats.org/officeDocument/2006/relationships/hyperlink" Target="http://www.ukhta.net/" TargetMode="External" /><Relationship Id="rId14" Type="http://schemas.openxmlformats.org/officeDocument/2006/relationships/hyperlink" Target="http://www.kamyshov1.narod.ru/kontakt.htm" TargetMode="External" /><Relationship Id="rId15" Type="http://schemas.openxmlformats.org/officeDocument/2006/relationships/hyperlink" Target="http://www.rkomi.ru/resp/vuktil.html" TargetMode="External" /><Relationship Id="rId16" Type="http://schemas.openxmlformats.org/officeDocument/2006/relationships/hyperlink" Target="http://www.usinsk.com/" TargetMode="External" /><Relationship Id="rId17" Type="http://schemas.openxmlformats.org/officeDocument/2006/relationships/hyperlink" Target="http://usinsk.parma.ru/" TargetMode="External" /><Relationship Id="rId18" Type="http://schemas.openxmlformats.org/officeDocument/2006/relationships/hyperlink" Target="http://ukhta.komi.com/" TargetMode="External" /><Relationship Id="rId19" Type="http://schemas.openxmlformats.org/officeDocument/2006/relationships/hyperlink" Target="http://udora.kominet.ru:8101/index.html" TargetMode="External" /><Relationship Id="rId20" Type="http://schemas.openxmlformats.org/officeDocument/2006/relationships/hyperlink" Target="file://A:\2\C\parus.shtml" TargetMode="External" /><Relationship Id="rId21" Type="http://schemas.openxmlformats.org/officeDocument/2006/relationships/hyperlink" Target="http://channel33.kominet.ru:8101/g-admin.htm" TargetMode="External" /><Relationship Id="rId22" Type="http://schemas.openxmlformats.org/officeDocument/2006/relationships/hyperlink" Target="http://www.komi.com/Syktyvdin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ov.mari.ru/" TargetMode="External" /><Relationship Id="rId2" Type="http://schemas.openxmlformats.org/officeDocument/2006/relationships/hyperlink" Target="http://www.parlament.mari.ru/" TargetMode="External" /><Relationship Id="rId3" Type="http://schemas.openxmlformats.org/officeDocument/2006/relationships/hyperlink" Target="http://yoshkar-ola.com/cit/city/" TargetMode="External" /><Relationship Id="rId4" Type="http://schemas.openxmlformats.org/officeDocument/2006/relationships/hyperlink" Target="http://www.volzhsk.narod.ru/" TargetMode="External" /><Relationship Id="rId5" Type="http://schemas.openxmlformats.org/officeDocument/2006/relationships/hyperlink" Target="http://pages.marsu.ru/kuzma/" TargetMode="External" /><Relationship Id="rId6" Type="http://schemas.openxmlformats.org/officeDocument/2006/relationships/hyperlink" Target="http://zvenig2.mari-el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&#1057;&#1072;&#1081;&#1090;_04\&#1055;&#1086;&#1076;&#1075;&#1086;&#1090;&#1086;&#1074;&#1082;&#1072;\&#1042;&#1089;&#1103;%20&#1056;&#1086;&#1089;&#1089;&#1080;&#1103;%20&#1087;&#1083;&#1102;&#1089;\1920" TargetMode="External" /><Relationship Id="rId2" Type="http://schemas.openxmlformats.org/officeDocument/2006/relationships/hyperlink" Target="file://D:\&#1057;&#1072;&#1081;&#1090;_04\&#1055;&#1086;&#1076;&#1075;&#1086;&#1090;&#1086;&#1074;&#1082;&#1072;\&#1042;&#1089;&#1103;%20&#1056;&#1086;&#1089;&#1089;&#1080;&#1103;%20&#1087;&#1083;&#1102;&#1089;\1469" TargetMode="External" /><Relationship Id="rId3" Type="http://schemas.openxmlformats.org/officeDocument/2006/relationships/hyperlink" Target="file://D:\&#1057;&#1072;&#1081;&#1090;_04\&#1055;&#1086;&#1076;&#1075;&#1086;&#1090;&#1086;&#1074;&#1082;&#1072;\&#1042;&#1089;&#1103;%20&#1056;&#1086;&#1089;&#1089;&#1080;&#1103;%20&#1087;&#1083;&#1102;&#1089;\1780" TargetMode="External" /><Relationship Id="rId4" Type="http://schemas.openxmlformats.org/officeDocument/2006/relationships/hyperlink" Target="file://D:\&#1057;&#1072;&#1081;&#1090;_04\&#1055;&#1086;&#1076;&#1075;&#1086;&#1090;&#1086;&#1074;&#1082;&#1072;\&#1042;&#1089;&#1103;%20&#1056;&#1086;&#1089;&#1089;&#1080;&#1103;%20&#1087;&#1083;&#1102;&#1089;\1584" TargetMode="External" /><Relationship Id="rId5" Type="http://schemas.openxmlformats.org/officeDocument/2006/relationships/hyperlink" Target="file://D:\&#1057;&#1072;&#1081;&#1090;_04\&#1055;&#1086;&#1076;&#1075;&#1086;&#1090;&#1086;&#1074;&#1082;&#1072;\&#1042;&#1089;&#1103;%20&#1056;&#1086;&#1089;&#1089;&#1080;&#1103;%20&#1087;&#1083;&#1102;&#1089;\159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.khv.ru/" TargetMode="External" /><Relationship Id="rId2" Type="http://schemas.openxmlformats.org/officeDocument/2006/relationships/hyperlink" Target="http://habkray1.narod.ru/" TargetMode="External" /><Relationship Id="rId3" Type="http://schemas.openxmlformats.org/officeDocument/2006/relationships/hyperlink" Target="http://khabarovsk.kht.ru/" TargetMode="External" /><Relationship Id="rId4" Type="http://schemas.openxmlformats.org/officeDocument/2006/relationships/hyperlink" Target="http://www.moigorod.ru/" TargetMode="External" /><Relationship Id="rId5" Type="http://schemas.openxmlformats.org/officeDocument/2006/relationships/hyperlink" Target="http://www.khabarovsk.ru/" TargetMode="External" /><Relationship Id="rId6" Type="http://schemas.openxmlformats.org/officeDocument/2006/relationships/hyperlink" Target="http://www.khb.ru/" TargetMode="External" /><Relationship Id="rId7" Type="http://schemas.openxmlformats.org/officeDocument/2006/relationships/hyperlink" Target="http://www.komcity.ru/" TargetMode="External" /><Relationship Id="rId8" Type="http://schemas.openxmlformats.org/officeDocument/2006/relationships/hyperlink" Target="http://www.nikol.ru/" TargetMode="External" /><Relationship Id="rId9" Type="http://schemas.openxmlformats.org/officeDocument/2006/relationships/hyperlink" Target="http://www.sovgav.ru/" TargetMode="External" /><Relationship Id="rId10" Type="http://schemas.openxmlformats.org/officeDocument/2006/relationships/hyperlink" Target="http://www.vanino.org/" TargetMode="External" /><Relationship Id="rId11" Type="http://schemas.openxmlformats.org/officeDocument/2006/relationships/hyperlink" Target="http://okhotsk.khv.ru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enobl.ru/index1.php3" TargetMode="External" /><Relationship Id="rId2" Type="http://schemas.openxmlformats.org/officeDocument/2006/relationships/hyperlink" Target="http://volkhov.lens.spb.ru/" TargetMode="External" /><Relationship Id="rId3" Type="http://schemas.openxmlformats.org/officeDocument/2006/relationships/hyperlink" Target="http://vsev.net/" TargetMode="External" /><Relationship Id="rId4" Type="http://schemas.openxmlformats.org/officeDocument/2006/relationships/hyperlink" Target="http://www.vyborg.ru/ind11.htm" TargetMode="External" /><Relationship Id="rId5" Type="http://schemas.openxmlformats.org/officeDocument/2006/relationships/hyperlink" Target="http://meria.gtn.ru/" TargetMode="External" /><Relationship Id="rId6" Type="http://schemas.openxmlformats.org/officeDocument/2006/relationships/hyperlink" Target="http://city.gatchina.ru/" TargetMode="External" /><Relationship Id="rId7" Type="http://schemas.openxmlformats.org/officeDocument/2006/relationships/hyperlink" Target="http://ivangorod.narod.ru/indexru.htm" TargetMode="External" /><Relationship Id="rId8" Type="http://schemas.openxmlformats.org/officeDocument/2006/relationships/hyperlink" Target="http://ivangorod.hostmos.ru/index.php" TargetMode="External" /><Relationship Id="rId9" Type="http://schemas.openxmlformats.org/officeDocument/2006/relationships/hyperlink" Target="http://kingisepplo.ru/" TargetMode="External" /><Relationship Id="rId10" Type="http://schemas.openxmlformats.org/officeDocument/2006/relationships/hyperlink" Target="http://www.kingisepp.info/" TargetMode="External" /><Relationship Id="rId11" Type="http://schemas.openxmlformats.org/officeDocument/2006/relationships/hyperlink" Target="http://www.kirishi.ru/" TargetMode="External" /><Relationship Id="rId12" Type="http://schemas.openxmlformats.org/officeDocument/2006/relationships/hyperlink" Target="http://www.luga.ru/" TargetMode="External" /><Relationship Id="rId13" Type="http://schemas.openxmlformats.org/officeDocument/2006/relationships/hyperlink" Target="http://pikalevocity.narod.ru/" TargetMode="External" /><Relationship Id="rId14" Type="http://schemas.openxmlformats.org/officeDocument/2006/relationships/hyperlink" Target="http://www.priozersk.ru/index.shtml" TargetMode="External" /><Relationship Id="rId15" Type="http://schemas.openxmlformats.org/officeDocument/2006/relationships/hyperlink" Target="http://sertolovo1.narod.ru/" TargetMode="External" /><Relationship Id="rId16" Type="http://schemas.openxmlformats.org/officeDocument/2006/relationships/hyperlink" Target="http://www.townslantsy.narod.ru/" TargetMode="External" /><Relationship Id="rId17" Type="http://schemas.openxmlformats.org/officeDocument/2006/relationships/hyperlink" Target="http://www.sbor.spb.su/" TargetMode="External" /><Relationship Id="rId18" Type="http://schemas.openxmlformats.org/officeDocument/2006/relationships/hyperlink" Target="http://www.sosnovy-bor.ru/news/" TargetMode="External" /><Relationship Id="rId19" Type="http://schemas.openxmlformats.org/officeDocument/2006/relationships/hyperlink" Target="http://www.tinnet.ru/" TargetMode="External" /><Relationship Id="rId20" Type="http://schemas.openxmlformats.org/officeDocument/2006/relationships/hyperlink" Target="http://tikhvin.hotmail.ru/index.htm" TargetMode="External" /><Relationship Id="rId21" Type="http://schemas.openxmlformats.org/officeDocument/2006/relationships/hyperlink" Target="http://www.volosovo.ru/" TargetMode="External" /><Relationship Id="rId22" Type="http://schemas.openxmlformats.org/officeDocument/2006/relationships/hyperlink" Target="http://vsev.net/" TargetMode="External" /><Relationship Id="rId23" Type="http://schemas.openxmlformats.org/officeDocument/2006/relationships/hyperlink" Target="http://morozovka.by.ru/" TargetMode="External" /><Relationship Id="rId24" Type="http://schemas.openxmlformats.org/officeDocument/2006/relationships/hyperlink" Target="http://www.ndevyatkino.narod.ru/" TargetMode="External" /><Relationship Id="rId25" Type="http://schemas.openxmlformats.org/officeDocument/2006/relationships/hyperlink" Target="http://www.head.vyborg.ru/" TargetMode="External" /><Relationship Id="rId26" Type="http://schemas.openxmlformats.org/officeDocument/2006/relationships/hyperlink" Target="http://www.primorsk.ru/" TargetMode="External" /><Relationship Id="rId27" Type="http://schemas.openxmlformats.org/officeDocument/2006/relationships/hyperlink" Target="http://birch-island.spb.ru/" TargetMode="External" /><Relationship Id="rId28" Type="http://schemas.openxmlformats.org/officeDocument/2006/relationships/hyperlink" Target="http://radm.gtn.ru/" TargetMode="External" /><Relationship Id="rId29" Type="http://schemas.openxmlformats.org/officeDocument/2006/relationships/hyperlink" Target="http://www.gatchina.spb.ru/" TargetMode="External" /><Relationship Id="rId30" Type="http://schemas.openxmlformats.org/officeDocument/2006/relationships/hyperlink" Target="http://www.uhhty.narod.ru/" TargetMode="External" /><Relationship Id="rId31" Type="http://schemas.openxmlformats.org/officeDocument/2006/relationships/hyperlink" Target="http://lebiaje.narod.ru/" TargetMode="External" /><Relationship Id="rId32" Type="http://schemas.openxmlformats.org/officeDocument/2006/relationships/hyperlink" Target="http://tikhvin.org/" TargetMode="External" /><Relationship Id="rId33" Type="http://schemas.openxmlformats.org/officeDocument/2006/relationships/hyperlink" Target="http://tikhvin.spb.ru/" TargetMode="External" /><Relationship Id="rId34" Type="http://schemas.openxmlformats.org/officeDocument/2006/relationships/hyperlink" Target="http://www.tur.samara.ru/allrussia/ar0247.shtml" TargetMode="External" /><Relationship Id="rId35" Type="http://schemas.openxmlformats.org/officeDocument/2006/relationships/hyperlink" Target="http://www.tur.samara.ru/allrussia/ar0247.s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.samara.ru/../&#1042;&#1059;&#1047;&#1099;03/&#1057;&#1043;&#1069;&#1040;/&#1057;&#1090;&#1091;&#1076;&#1077;&#1085;&#1090;&#1099;_03/&#1042;&#1086;&#1083;&#1086;&#1073;&#1091;&#1077;&#1074;&#1072;/parus.shtml" TargetMode="External" /><Relationship Id="rId2" Type="http://schemas.openxmlformats.org/officeDocument/2006/relationships/hyperlink" Target="http://www.russiamaps.newmail.ru/66.htm" TargetMode="External" /><Relationship Id="rId3" Type="http://schemas.openxmlformats.org/officeDocument/2006/relationships/hyperlink" Target="http://map.rin.ru/cgi-bin/main.pl?Region=sverdlovsk" TargetMode="External" /><Relationship Id="rId4" Type="http://schemas.openxmlformats.org/officeDocument/2006/relationships/hyperlink" Target="http://postindex.otrok.ru/66/0.html" TargetMode="External" /><Relationship Id="rId5" Type="http://schemas.openxmlformats.org/officeDocument/2006/relationships/hyperlink" Target="http://www.midural.ru/" TargetMode="External" /><Relationship Id="rId6" Type="http://schemas.openxmlformats.org/officeDocument/2006/relationships/hyperlink" Target="http://www.e-burg.ru/" TargetMode="External" /><Relationship Id="rId7" Type="http://schemas.openxmlformats.org/officeDocument/2006/relationships/hyperlink" Target="http://ekat.ru/" TargetMode="External" /><Relationship Id="rId8" Type="http://schemas.openxmlformats.org/officeDocument/2006/relationships/hyperlink" Target="http://uralring.eunnet.net/Ekaterinburg/" TargetMode="External" /><Relationship Id="rId9" Type="http://schemas.openxmlformats.org/officeDocument/2006/relationships/hyperlink" Target="http://www.or.inural.ru/" TargetMode="External" /><Relationship Id="rId10" Type="http://schemas.openxmlformats.org/officeDocument/2006/relationships/hyperlink" Target="http://egorshino.chat.ru/" TargetMode="External" /><Relationship Id="rId11" Type="http://schemas.openxmlformats.org/officeDocument/2006/relationships/hyperlink" Target="http://www.asbest.da.ru/" TargetMode="External" /><Relationship Id="rId12" Type="http://schemas.openxmlformats.org/officeDocument/2006/relationships/hyperlink" Target="http://asbestcity.boom.ru/" TargetMode="External" /><Relationship Id="rId13" Type="http://schemas.openxmlformats.org/officeDocument/2006/relationships/hyperlink" Target="http://www.v-salda.ru/" TargetMode="External" /><Relationship Id="rId14" Type="http://schemas.openxmlformats.org/officeDocument/2006/relationships/hyperlink" Target="http://shawls.chat.ru/" TargetMode="External" /><Relationship Id="rId15" Type="http://schemas.openxmlformats.org/officeDocument/2006/relationships/hyperlink" Target="http://zar.ur.ru/" TargetMode="External" /><Relationship Id="rId16" Type="http://schemas.openxmlformats.org/officeDocument/2006/relationships/hyperlink" Target="http://www.zarechny.boom.ru/" TargetMode="External" /><Relationship Id="rId17" Type="http://schemas.openxmlformats.org/officeDocument/2006/relationships/hyperlink" Target="http://irbit.by.ru/" TargetMode="External" /><Relationship Id="rId18" Type="http://schemas.openxmlformats.org/officeDocument/2006/relationships/hyperlink" Target="http://irbit2.by.ru/" TargetMode="External" /><Relationship Id="rId19" Type="http://schemas.openxmlformats.org/officeDocument/2006/relationships/hyperlink" Target="http://www.kamensk.ur.ru/" TargetMode="External" /><Relationship Id="rId20" Type="http://schemas.openxmlformats.org/officeDocument/2006/relationships/hyperlink" Target="http://www.kachkanar.ru/" TargetMode="External" /><Relationship Id="rId21" Type="http://schemas.openxmlformats.org/officeDocument/2006/relationships/hyperlink" Target="http://home.ural.ru/~kirovsk/" TargetMode="External" /><Relationship Id="rId22" Type="http://schemas.openxmlformats.org/officeDocument/2006/relationships/hyperlink" Target="http://kirovgrad.h11.ru/" TargetMode="External" /><Relationship Id="rId23" Type="http://schemas.openxmlformats.org/officeDocument/2006/relationships/hyperlink" Target="http://www.krasnoturinsk.ru/" TargetMode="External" /><Relationship Id="rId24" Type="http://schemas.openxmlformats.org/officeDocument/2006/relationships/hyperlink" Target="http://www.krasnouralsk.ru/" TargetMode="External" /><Relationship Id="rId25" Type="http://schemas.openxmlformats.org/officeDocument/2006/relationships/hyperlink" Target="http://kr-uralsk.narod.ru/" TargetMode="External" /><Relationship Id="rId26" Type="http://schemas.openxmlformats.org/officeDocument/2006/relationships/hyperlink" Target="http://www.krasnoufimsk.ru/" TargetMode="External" /><Relationship Id="rId27" Type="http://schemas.openxmlformats.org/officeDocument/2006/relationships/hyperlink" Target="http://www.ntagil.ru/" TargetMode="External" /><Relationship Id="rId28" Type="http://schemas.openxmlformats.org/officeDocument/2006/relationships/hyperlink" Target="http://www.tagilnet.ru/" TargetMode="External" /><Relationship Id="rId29" Type="http://schemas.openxmlformats.org/officeDocument/2006/relationships/hyperlink" Target="http://saldanet.ru/" TargetMode="External" /><Relationship Id="rId30" Type="http://schemas.openxmlformats.org/officeDocument/2006/relationships/hyperlink" Target="http://n-tura.ru/" TargetMode="External" /><Relationship Id="rId31" Type="http://schemas.openxmlformats.org/officeDocument/2006/relationships/hyperlink" Target="http://www.novouralsk-adm.ru/" TargetMode="External" /><Relationship Id="rId32" Type="http://schemas.openxmlformats.org/officeDocument/2006/relationships/hyperlink" Target="http://samden.narod.ru/novouralsk.html" TargetMode="External" /><Relationship Id="rId33" Type="http://schemas.openxmlformats.org/officeDocument/2006/relationships/hyperlink" Target="http://www.pervouralsk.ru/" TargetMode="External" /><Relationship Id="rId34" Type="http://schemas.openxmlformats.org/officeDocument/2006/relationships/hyperlink" Target="http://polevsk.narod.ru/index.html" TargetMode="External" /><Relationship Id="rId35" Type="http://schemas.openxmlformats.org/officeDocument/2006/relationships/hyperlink" Target="http://revda-info.hut.ru/?page=town" TargetMode="External" /><Relationship Id="rId36" Type="http://schemas.openxmlformats.org/officeDocument/2006/relationships/hyperlink" Target="http://rezh.narod.ru/" TargetMode="External" /><Relationship Id="rId37" Type="http://schemas.openxmlformats.org/officeDocument/2006/relationships/hyperlink" Target="http://www.severouralsk.ru/" TargetMode="External" /><Relationship Id="rId38" Type="http://schemas.openxmlformats.org/officeDocument/2006/relationships/hyperlink" Target="http://serov.agava.ru/" TargetMode="External" /><Relationship Id="rId39" Type="http://schemas.openxmlformats.org/officeDocument/2006/relationships/hyperlink" Target="http://www.tavda.info/" TargetMode="External" /><Relationship Id="rId40" Type="http://schemas.openxmlformats.org/officeDocument/2006/relationships/hyperlink" Target="http://tabda.da.ru/" TargetMode="External" /><Relationship Id="rId41" Type="http://schemas.openxmlformats.org/officeDocument/2006/relationships/hyperlink" Target="http://ur.etel.ru/region/Gor/Verhoturje.htm" TargetMode="External" /><Relationship Id="rId42" Type="http://schemas.openxmlformats.org/officeDocument/2006/relationships/hyperlink" Target="http://rodinaspb.narod.ru/" TargetMode="External" /><Relationship Id="rId43" Type="http://schemas.openxmlformats.org/officeDocument/2006/relationships/hyperlink" Target="http://pvv-tavda.narod.ru/" TargetMode="External" /><Relationship Id="rId44" Type="http://schemas.openxmlformats.org/officeDocument/2006/relationships/hyperlink" Target="http://turinsk.nm.ru/" TargetMode="External" /><Relationship Id="rId45" Type="http://schemas.openxmlformats.org/officeDocument/2006/relationships/hyperlink" Target="http://www.auditor.ru/klass/okato/okato_65.htm" TargetMode="External" /><Relationship Id="rId46" Type="http://schemas.openxmlformats.org/officeDocument/2006/relationships/hyperlink" Target="http://www.e-burg.ru/" TargetMode="External" /><Relationship Id="rId47" Type="http://schemas.openxmlformats.org/officeDocument/2006/relationships/hyperlink" Target="http://www.e-burg.ru/" TargetMode="External" /><Relationship Id="rId48" Type="http://schemas.openxmlformats.org/officeDocument/2006/relationships/hyperlink" Target="http://www.e-burg.ru/" TargetMode="External" /><Relationship Id="rId49" Type="http://schemas.openxmlformats.org/officeDocument/2006/relationships/hyperlink" Target="http://www.e-burg.ru/" TargetMode="External" /><Relationship Id="rId50" Type="http://schemas.openxmlformats.org/officeDocument/2006/relationships/hyperlink" Target="http://www.e-burg.ru/" TargetMode="External" /><Relationship Id="rId51" Type="http://schemas.openxmlformats.org/officeDocument/2006/relationships/hyperlink" Target="http://www.e-burg.ru/" TargetMode="External" /><Relationship Id="rId52" Type="http://schemas.openxmlformats.org/officeDocument/2006/relationships/hyperlink" Target="http://www.e-burg.ru/" TargetMode="External" /><Relationship Id="rId53" Type="http://schemas.openxmlformats.org/officeDocument/2006/relationships/hyperlink" Target="http://www.e-burg.ru/" TargetMode="External" /><Relationship Id="rId54" Type="http://schemas.openxmlformats.org/officeDocument/2006/relationships/hyperlink" Target="http://www.e-burg.ru/" TargetMode="External" /><Relationship Id="rId55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file://D:\&#1057;&#1072;&#1081;&#1090;_04\&#1055;&#1086;&#1076;&#1075;&#1086;&#1090;&#1086;&#1074;&#1082;&#1072;\&#1042;&#1089;&#1103;%20&#1056;&#1086;&#1089;&#1089;&#1080;&#1103;%20&#1087;&#1083;&#1102;&#1089;\193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27.875" style="0" customWidth="1"/>
    <col min="2" max="2" width="19.875" style="0" customWidth="1"/>
    <col min="3" max="3" width="5.625" style="0" customWidth="1"/>
    <col min="4" max="4" width="6.00390625" style="0" customWidth="1"/>
    <col min="5" max="5" width="7.625" style="0" customWidth="1"/>
    <col min="6" max="6" width="6.125" style="0" customWidth="1"/>
  </cols>
  <sheetData>
    <row r="1" spans="1:3" ht="12.75">
      <c r="A1" s="28"/>
      <c r="B1" s="29" t="s">
        <v>138</v>
      </c>
      <c r="C1" s="28"/>
    </row>
    <row r="2" spans="1:3" ht="12.75">
      <c r="A2" s="28"/>
      <c r="B2" s="29"/>
      <c r="C2" s="28"/>
    </row>
    <row r="3" spans="1:9" ht="76.5">
      <c r="A3" s="2" t="s">
        <v>0</v>
      </c>
      <c r="B3" s="2" t="s">
        <v>1</v>
      </c>
      <c r="C3" s="3" t="s">
        <v>2</v>
      </c>
      <c r="D3" s="2" t="s">
        <v>45</v>
      </c>
      <c r="E3" s="21" t="s">
        <v>46</v>
      </c>
      <c r="F3" s="22" t="s">
        <v>47</v>
      </c>
      <c r="G3" s="21" t="s">
        <v>48</v>
      </c>
      <c r="H3" s="23" t="s">
        <v>49</v>
      </c>
      <c r="I3" s="23" t="s">
        <v>50</v>
      </c>
    </row>
    <row r="4" spans="1:9" ht="12.75">
      <c r="A4" s="4">
        <v>1</v>
      </c>
      <c r="B4" s="4">
        <v>2</v>
      </c>
      <c r="C4" s="4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12.75">
      <c r="A5" s="18" t="s">
        <v>139</v>
      </c>
      <c r="B5" s="18" t="s">
        <v>140</v>
      </c>
      <c r="C5" s="5">
        <v>1923</v>
      </c>
      <c r="D5" s="18">
        <v>351.3</v>
      </c>
      <c r="E5" s="18">
        <v>1019.4</v>
      </c>
      <c r="F5" s="18">
        <f>E5-G5</f>
        <v>652</v>
      </c>
      <c r="G5" s="18">
        <v>367.4</v>
      </c>
      <c r="H5" s="18">
        <v>5532</v>
      </c>
      <c r="I5" s="18">
        <v>0</v>
      </c>
    </row>
    <row r="6" spans="1:9" ht="12.75">
      <c r="A6" s="30" t="s">
        <v>53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18" t="s">
        <v>140</v>
      </c>
      <c r="B7" s="18" t="s">
        <v>140</v>
      </c>
      <c r="C7" s="5">
        <v>1666</v>
      </c>
      <c r="D7" s="4" t="s">
        <v>8</v>
      </c>
      <c r="E7" s="19">
        <v>392.7</v>
      </c>
      <c r="F7" s="19">
        <v>0</v>
      </c>
      <c r="G7" s="19">
        <v>392.7</v>
      </c>
      <c r="H7" s="19">
        <v>0</v>
      </c>
      <c r="I7" s="19">
        <v>0</v>
      </c>
    </row>
    <row r="8" spans="1:9" ht="12.75">
      <c r="A8" s="19" t="s">
        <v>141</v>
      </c>
      <c r="B8" s="19" t="s">
        <v>13</v>
      </c>
      <c r="C8" s="19"/>
      <c r="D8" s="4" t="s">
        <v>8</v>
      </c>
      <c r="E8" s="19">
        <v>143.3</v>
      </c>
      <c r="F8" s="19">
        <v>0</v>
      </c>
      <c r="G8" s="19" t="s">
        <v>142</v>
      </c>
      <c r="H8" s="4" t="s">
        <v>8</v>
      </c>
      <c r="I8" s="19" t="s">
        <v>8</v>
      </c>
    </row>
    <row r="9" spans="1:9" ht="12.75">
      <c r="A9" s="19" t="s">
        <v>143</v>
      </c>
      <c r="B9" s="19" t="s">
        <v>13</v>
      </c>
      <c r="C9" s="19"/>
      <c r="D9" s="4" t="s">
        <v>8</v>
      </c>
      <c r="E9" s="19">
        <v>173.8</v>
      </c>
      <c r="F9" s="19">
        <v>0</v>
      </c>
      <c r="G9" s="19" t="s">
        <v>142</v>
      </c>
      <c r="H9" s="4" t="s">
        <v>8</v>
      </c>
      <c r="I9" s="19" t="s">
        <v>8</v>
      </c>
    </row>
    <row r="10" spans="1:9" ht="12.75">
      <c r="A10" s="19" t="s">
        <v>144</v>
      </c>
      <c r="B10" s="19" t="s">
        <v>13</v>
      </c>
      <c r="C10" s="19"/>
      <c r="D10" s="4" t="s">
        <v>8</v>
      </c>
      <c r="E10" s="19">
        <v>50.3</v>
      </c>
      <c r="F10" s="19">
        <v>0</v>
      </c>
      <c r="G10" s="19" t="s">
        <v>142</v>
      </c>
      <c r="H10" s="4" t="s">
        <v>8</v>
      </c>
      <c r="I10" s="19" t="s">
        <v>8</v>
      </c>
    </row>
    <row r="11" spans="1:9" ht="12.75">
      <c r="A11" s="19" t="s">
        <v>145</v>
      </c>
      <c r="B11" s="19" t="s">
        <v>13</v>
      </c>
      <c r="C11" s="19">
        <v>1983</v>
      </c>
      <c r="D11" s="4" t="s">
        <v>8</v>
      </c>
      <c r="E11" s="19" t="s">
        <v>142</v>
      </c>
      <c r="F11" s="19">
        <v>0</v>
      </c>
      <c r="G11" s="19">
        <v>10.3</v>
      </c>
      <c r="H11" s="4" t="s">
        <v>8</v>
      </c>
      <c r="I11" s="19" t="s">
        <v>8</v>
      </c>
    </row>
    <row r="12" spans="1:9" ht="12.75">
      <c r="A12" s="19" t="s">
        <v>146</v>
      </c>
      <c r="B12" s="19" t="s">
        <v>13</v>
      </c>
      <c r="C12" s="19"/>
      <c r="D12" s="4" t="s">
        <v>8</v>
      </c>
      <c r="E12" s="19" t="s">
        <v>142</v>
      </c>
      <c r="F12" s="19">
        <v>0</v>
      </c>
      <c r="G12" s="19">
        <v>5.8</v>
      </c>
      <c r="H12" s="4" t="s">
        <v>8</v>
      </c>
      <c r="I12" s="19" t="s">
        <v>8</v>
      </c>
    </row>
    <row r="13" spans="1:9" ht="12.75">
      <c r="A13" s="18" t="s">
        <v>147</v>
      </c>
      <c r="B13" s="18" t="s">
        <v>147</v>
      </c>
      <c r="C13" s="19">
        <v>1980</v>
      </c>
      <c r="D13" s="4" t="s">
        <v>8</v>
      </c>
      <c r="E13" s="19">
        <v>27.5</v>
      </c>
      <c r="F13" s="19">
        <v>0</v>
      </c>
      <c r="G13" s="19">
        <v>27.5</v>
      </c>
      <c r="H13" s="19">
        <v>1048</v>
      </c>
      <c r="I13" s="19">
        <v>0</v>
      </c>
    </row>
    <row r="14" spans="1:9" ht="12.75">
      <c r="A14" s="18" t="s">
        <v>65</v>
      </c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19" t="s">
        <v>148</v>
      </c>
      <c r="B15" s="19" t="s">
        <v>149</v>
      </c>
      <c r="C15" s="19">
        <v>1973</v>
      </c>
      <c r="D15" s="19">
        <v>12</v>
      </c>
      <c r="E15" s="19">
        <v>26.5</v>
      </c>
      <c r="F15" s="19">
        <f>E15-G15</f>
        <v>20.6</v>
      </c>
      <c r="G15" s="19">
        <v>5.9</v>
      </c>
      <c r="H15" s="19">
        <v>315</v>
      </c>
      <c r="I15" s="19">
        <v>282</v>
      </c>
    </row>
    <row r="16" spans="1:9" ht="12.75">
      <c r="A16" s="19" t="s">
        <v>150</v>
      </c>
      <c r="B16" s="19" t="s">
        <v>13</v>
      </c>
      <c r="C16" s="19"/>
      <c r="D16" s="19" t="s">
        <v>8</v>
      </c>
      <c r="E16" s="19" t="s">
        <v>142</v>
      </c>
      <c r="F16" s="19">
        <v>0</v>
      </c>
      <c r="G16" s="19">
        <v>7.1</v>
      </c>
      <c r="H16" s="19" t="s">
        <v>8</v>
      </c>
      <c r="I16" s="19" t="s">
        <v>8</v>
      </c>
    </row>
    <row r="17" spans="1:9" ht="12.75">
      <c r="A17" s="19" t="s">
        <v>151</v>
      </c>
      <c r="B17" s="19" t="s">
        <v>152</v>
      </c>
      <c r="C17" s="19">
        <v>1973</v>
      </c>
      <c r="D17" s="19">
        <v>60.38</v>
      </c>
      <c r="E17" s="19">
        <v>11.2</v>
      </c>
      <c r="F17" s="19">
        <f>E17-G17</f>
        <v>6.3999999999999995</v>
      </c>
      <c r="G17" s="19">
        <v>4.8</v>
      </c>
      <c r="H17" s="19">
        <v>593</v>
      </c>
      <c r="I17" s="19">
        <v>330</v>
      </c>
    </row>
    <row r="18" spans="1:9" ht="12.75">
      <c r="A18" s="19" t="s">
        <v>153</v>
      </c>
      <c r="B18" s="19" t="s">
        <v>154</v>
      </c>
      <c r="C18" s="19"/>
      <c r="D18" s="19">
        <v>6.31</v>
      </c>
      <c r="E18" s="19">
        <v>29.8</v>
      </c>
      <c r="F18" s="19">
        <f>E18-G18</f>
        <v>18.8</v>
      </c>
      <c r="G18" s="19">
        <v>11</v>
      </c>
      <c r="H18" s="19">
        <v>201</v>
      </c>
      <c r="I18" s="19">
        <v>150</v>
      </c>
    </row>
    <row r="19" spans="1:9" ht="12.75">
      <c r="A19" s="19" t="s">
        <v>155</v>
      </c>
      <c r="B19" s="19" t="s">
        <v>156</v>
      </c>
      <c r="C19" s="19">
        <v>1973</v>
      </c>
      <c r="D19" s="19">
        <v>8.51</v>
      </c>
      <c r="E19" s="19">
        <v>34.5</v>
      </c>
      <c r="F19" s="19">
        <f>E19-G19</f>
        <v>26.5</v>
      </c>
      <c r="G19" s="19">
        <v>8</v>
      </c>
      <c r="H19" s="19">
        <v>240</v>
      </c>
      <c r="I19" s="19">
        <v>68</v>
      </c>
    </row>
    <row r="20" spans="1:9" ht="12.75">
      <c r="A20" s="19" t="s">
        <v>157</v>
      </c>
      <c r="B20" s="19" t="s">
        <v>13</v>
      </c>
      <c r="C20" s="19"/>
      <c r="D20" s="19" t="s">
        <v>8</v>
      </c>
      <c r="E20" s="19" t="s">
        <v>142</v>
      </c>
      <c r="F20" s="19">
        <v>0</v>
      </c>
      <c r="G20" s="19">
        <v>4.8</v>
      </c>
      <c r="H20" s="19" t="s">
        <v>8</v>
      </c>
      <c r="I20" s="19" t="s">
        <v>8</v>
      </c>
    </row>
    <row r="21" spans="1:9" ht="12.75">
      <c r="A21" s="19" t="s">
        <v>158</v>
      </c>
      <c r="B21" s="19" t="s">
        <v>159</v>
      </c>
      <c r="C21" s="19"/>
      <c r="D21" s="19">
        <v>31.06</v>
      </c>
      <c r="E21" s="19">
        <v>19.3</v>
      </c>
      <c r="F21" s="19">
        <f>E21-G21</f>
        <v>12.100000000000001</v>
      </c>
      <c r="G21" s="19">
        <v>7.2</v>
      </c>
      <c r="H21" s="19">
        <v>296</v>
      </c>
      <c r="I21" s="19">
        <v>110</v>
      </c>
    </row>
    <row r="22" spans="1:9" ht="12.75">
      <c r="A22" s="19" t="s">
        <v>160</v>
      </c>
      <c r="B22" s="19" t="s">
        <v>161</v>
      </c>
      <c r="C22" s="19">
        <v>1973</v>
      </c>
      <c r="D22" s="19">
        <v>6.49</v>
      </c>
      <c r="E22" s="19">
        <v>50.8</v>
      </c>
      <c r="F22" s="19">
        <f>E22-G22</f>
        <v>45.699999999999996</v>
      </c>
      <c r="G22" s="19">
        <v>5.1</v>
      </c>
      <c r="H22" s="19">
        <v>65</v>
      </c>
      <c r="I22" s="19">
        <v>0</v>
      </c>
    </row>
    <row r="23" spans="1:9" ht="12.75">
      <c r="A23" s="19" t="s">
        <v>162</v>
      </c>
      <c r="B23" s="19" t="s">
        <v>13</v>
      </c>
      <c r="C23" s="19">
        <v>1973</v>
      </c>
      <c r="D23" s="19" t="s">
        <v>163</v>
      </c>
      <c r="E23" s="19" t="s">
        <v>142</v>
      </c>
      <c r="F23" s="19">
        <v>0</v>
      </c>
      <c r="G23" s="19">
        <v>2.2</v>
      </c>
      <c r="H23" s="19" t="s">
        <v>163</v>
      </c>
      <c r="I23" s="19" t="s">
        <v>163</v>
      </c>
    </row>
    <row r="24" spans="1:9" ht="12.75">
      <c r="A24" s="19" t="s">
        <v>164</v>
      </c>
      <c r="B24" s="19" t="s">
        <v>13</v>
      </c>
      <c r="C24" s="19">
        <v>1973</v>
      </c>
      <c r="D24" s="19" t="s">
        <v>163</v>
      </c>
      <c r="E24" s="19" t="s">
        <v>142</v>
      </c>
      <c r="F24" s="19">
        <v>0</v>
      </c>
      <c r="G24" s="19">
        <v>5.4</v>
      </c>
      <c r="H24" s="19" t="s">
        <v>163</v>
      </c>
      <c r="I24" s="19" t="s">
        <v>163</v>
      </c>
    </row>
    <row r="25" spans="1:9" ht="12.75">
      <c r="A25" s="19" t="s">
        <v>165</v>
      </c>
      <c r="B25" s="19" t="s">
        <v>13</v>
      </c>
      <c r="C25" s="19"/>
      <c r="D25" s="19" t="s">
        <v>163</v>
      </c>
      <c r="E25" s="19" t="s">
        <v>142</v>
      </c>
      <c r="F25" s="19">
        <v>0</v>
      </c>
      <c r="G25" s="19">
        <v>10</v>
      </c>
      <c r="H25" s="19" t="s">
        <v>163</v>
      </c>
      <c r="I25" s="19" t="s">
        <v>163</v>
      </c>
    </row>
    <row r="26" spans="1:9" ht="12.75">
      <c r="A26" s="19" t="s">
        <v>166</v>
      </c>
      <c r="B26" s="19" t="s">
        <v>167</v>
      </c>
      <c r="C26" s="19">
        <v>1944</v>
      </c>
      <c r="D26" s="19">
        <v>15.47</v>
      </c>
      <c r="E26" s="19">
        <v>34.1</v>
      </c>
      <c r="F26" s="19">
        <f>E26-G26</f>
        <v>19.700000000000003</v>
      </c>
      <c r="G26" s="19">
        <v>14.4</v>
      </c>
      <c r="H26" s="19">
        <v>420</v>
      </c>
      <c r="I26" s="19">
        <v>245</v>
      </c>
    </row>
    <row r="27" spans="1:9" ht="12.75">
      <c r="A27" s="19" t="s">
        <v>168</v>
      </c>
      <c r="B27" s="19" t="s">
        <v>13</v>
      </c>
      <c r="C27" s="19">
        <v>1949</v>
      </c>
      <c r="D27" s="19" t="s">
        <v>163</v>
      </c>
      <c r="E27" s="19" t="s">
        <v>142</v>
      </c>
      <c r="F27" s="19">
        <v>0</v>
      </c>
      <c r="G27" s="19">
        <v>1.8</v>
      </c>
      <c r="H27" s="19" t="s">
        <v>163</v>
      </c>
      <c r="I27" s="19" t="s">
        <v>163</v>
      </c>
    </row>
    <row r="28" spans="1:9" ht="12.75">
      <c r="A28" s="19" t="s">
        <v>169</v>
      </c>
      <c r="B28" s="19" t="s">
        <v>13</v>
      </c>
      <c r="C28" s="19"/>
      <c r="D28" s="19" t="s">
        <v>163</v>
      </c>
      <c r="E28" s="19" t="s">
        <v>142</v>
      </c>
      <c r="F28" s="19">
        <v>0</v>
      </c>
      <c r="G28" s="19">
        <v>1.4</v>
      </c>
      <c r="H28" s="19" t="s">
        <v>163</v>
      </c>
      <c r="I28" s="19" t="s">
        <v>163</v>
      </c>
    </row>
    <row r="29" spans="1:9" ht="12.75">
      <c r="A29" s="19" t="s">
        <v>170</v>
      </c>
      <c r="B29" s="19" t="s">
        <v>171</v>
      </c>
      <c r="C29" s="19">
        <v>1973</v>
      </c>
      <c r="D29" s="19">
        <v>3.63</v>
      </c>
      <c r="E29" s="19">
        <v>22.3</v>
      </c>
      <c r="F29" s="19">
        <f>E29-G29</f>
        <v>16</v>
      </c>
      <c r="G29" s="19">
        <v>6.3</v>
      </c>
      <c r="H29" s="19">
        <v>29</v>
      </c>
      <c r="I29" s="19">
        <v>29</v>
      </c>
    </row>
    <row r="30" spans="1:9" ht="12.75">
      <c r="A30" s="19" t="s">
        <v>172</v>
      </c>
      <c r="B30" s="19" t="s">
        <v>173</v>
      </c>
      <c r="C30" s="19"/>
      <c r="D30" s="19">
        <v>8.85</v>
      </c>
      <c r="E30" s="19">
        <v>67.3</v>
      </c>
      <c r="F30" s="19">
        <f>E30-G30</f>
        <v>60.8</v>
      </c>
      <c r="G30" s="19">
        <v>6.5</v>
      </c>
      <c r="H30" s="19">
        <v>113</v>
      </c>
      <c r="I30" s="19">
        <v>8</v>
      </c>
    </row>
    <row r="31" spans="1:9" ht="12.75">
      <c r="A31" s="19" t="s">
        <v>174</v>
      </c>
      <c r="B31" s="19" t="s">
        <v>13</v>
      </c>
      <c r="C31" s="19">
        <v>1941</v>
      </c>
      <c r="D31" s="19" t="s">
        <v>8</v>
      </c>
      <c r="E31" s="19" t="s">
        <v>142</v>
      </c>
      <c r="F31" s="19">
        <v>0</v>
      </c>
      <c r="G31" s="19">
        <v>5.3</v>
      </c>
      <c r="H31" s="19" t="s">
        <v>8</v>
      </c>
      <c r="I31" s="19" t="s">
        <v>8</v>
      </c>
    </row>
    <row r="32" spans="1:9" ht="12.75">
      <c r="A32" s="19" t="s">
        <v>175</v>
      </c>
      <c r="B32" s="19" t="s">
        <v>13</v>
      </c>
      <c r="C32" s="19">
        <v>1956</v>
      </c>
      <c r="D32" s="19" t="s">
        <v>8</v>
      </c>
      <c r="E32" s="19" t="s">
        <v>142</v>
      </c>
      <c r="F32" s="19">
        <v>0</v>
      </c>
      <c r="G32" s="19">
        <v>5</v>
      </c>
      <c r="H32" s="19" t="s">
        <v>8</v>
      </c>
      <c r="I32" s="19" t="s">
        <v>8</v>
      </c>
    </row>
    <row r="33" spans="1:9" ht="12.75">
      <c r="A33" s="19" t="s">
        <v>176</v>
      </c>
      <c r="B33" s="19" t="s">
        <v>13</v>
      </c>
      <c r="C33" s="19">
        <v>1949</v>
      </c>
      <c r="D33" s="19" t="s">
        <v>8</v>
      </c>
      <c r="E33" s="19" t="s">
        <v>142</v>
      </c>
      <c r="F33" s="19">
        <v>0</v>
      </c>
      <c r="G33" s="19">
        <v>8.5</v>
      </c>
      <c r="H33" s="19" t="s">
        <v>8</v>
      </c>
      <c r="I33" s="19" t="s">
        <v>8</v>
      </c>
    </row>
    <row r="34" spans="1:9" ht="12.75">
      <c r="A34" s="19" t="s">
        <v>177</v>
      </c>
      <c r="B34" s="19" t="s">
        <v>13</v>
      </c>
      <c r="C34" s="19"/>
      <c r="D34" s="19" t="s">
        <v>8</v>
      </c>
      <c r="E34" s="19" t="s">
        <v>142</v>
      </c>
      <c r="F34" s="19">
        <v>0</v>
      </c>
      <c r="G34" s="19">
        <v>16.6</v>
      </c>
      <c r="H34" s="19" t="s">
        <v>8</v>
      </c>
      <c r="I34" s="19" t="s">
        <v>8</v>
      </c>
    </row>
    <row r="35" spans="1:9" ht="12.75">
      <c r="A35" s="19" t="s">
        <v>178</v>
      </c>
      <c r="B35" s="19" t="s">
        <v>13</v>
      </c>
      <c r="C35" s="19"/>
      <c r="D35" s="19" t="s">
        <v>8</v>
      </c>
      <c r="E35" s="19" t="s">
        <v>142</v>
      </c>
      <c r="F35" s="19">
        <v>0</v>
      </c>
      <c r="G35" s="19">
        <v>1</v>
      </c>
      <c r="H35" s="19" t="s">
        <v>8</v>
      </c>
      <c r="I35" s="19" t="s">
        <v>8</v>
      </c>
    </row>
    <row r="36" spans="1:9" ht="12.75">
      <c r="A36" s="19" t="s">
        <v>179</v>
      </c>
      <c r="B36" s="19" t="s">
        <v>180</v>
      </c>
      <c r="C36" s="19"/>
      <c r="D36" s="19">
        <v>7.81</v>
      </c>
      <c r="E36" s="19">
        <v>20.2</v>
      </c>
      <c r="F36" s="19">
        <f>E36-G36</f>
        <v>13.2</v>
      </c>
      <c r="G36" s="19">
        <v>7</v>
      </c>
      <c r="H36" s="19">
        <v>197</v>
      </c>
      <c r="I36" s="19">
        <v>100</v>
      </c>
    </row>
    <row r="37" spans="1:9" ht="12.75">
      <c r="A37" s="19" t="s">
        <v>181</v>
      </c>
      <c r="B37" s="19" t="s">
        <v>13</v>
      </c>
      <c r="C37" s="19"/>
      <c r="D37" s="19" t="s">
        <v>8</v>
      </c>
      <c r="E37" s="19" t="s">
        <v>142</v>
      </c>
      <c r="F37" s="19">
        <v>0</v>
      </c>
      <c r="G37" s="19">
        <v>2.5</v>
      </c>
      <c r="H37" s="19" t="s">
        <v>8</v>
      </c>
      <c r="I37" s="19" t="s">
        <v>8</v>
      </c>
    </row>
    <row r="38" spans="1:9" ht="12.75">
      <c r="A38" s="19" t="s">
        <v>182</v>
      </c>
      <c r="B38" s="19" t="s">
        <v>183</v>
      </c>
      <c r="C38" s="19"/>
      <c r="D38" s="19">
        <v>12.21</v>
      </c>
      <c r="E38" s="19">
        <v>16.2</v>
      </c>
      <c r="F38" s="19">
        <f>E38-G38</f>
        <v>9</v>
      </c>
      <c r="G38" s="19">
        <v>7.2</v>
      </c>
      <c r="H38" s="19">
        <v>411</v>
      </c>
      <c r="I38" s="19">
        <v>378</v>
      </c>
    </row>
    <row r="39" spans="1:9" ht="12.75">
      <c r="A39" s="19" t="s">
        <v>184</v>
      </c>
      <c r="B39" s="19" t="s">
        <v>185</v>
      </c>
      <c r="C39" s="5">
        <v>1954</v>
      </c>
      <c r="D39" s="19">
        <v>4.52</v>
      </c>
      <c r="E39" s="19">
        <v>44.2</v>
      </c>
      <c r="F39" s="19">
        <f>E39-G39</f>
        <v>25.800000000000004</v>
      </c>
      <c r="G39" s="19">
        <v>18.4</v>
      </c>
      <c r="H39" s="19">
        <v>235</v>
      </c>
      <c r="I39" s="19">
        <v>35</v>
      </c>
    </row>
    <row r="40" spans="1:9" ht="12.75">
      <c r="A40" s="19" t="s">
        <v>186</v>
      </c>
      <c r="B40" s="19" t="s">
        <v>13</v>
      </c>
      <c r="C40" s="19">
        <v>1954</v>
      </c>
      <c r="D40" s="19" t="s">
        <v>8</v>
      </c>
      <c r="E40" s="19" t="s">
        <v>142</v>
      </c>
      <c r="F40" s="19">
        <v>0</v>
      </c>
      <c r="G40" s="19">
        <v>4.7</v>
      </c>
      <c r="H40" s="19" t="s">
        <v>8</v>
      </c>
      <c r="I40" s="19" t="s">
        <v>8</v>
      </c>
    </row>
    <row r="41" spans="1:9" ht="12.75">
      <c r="A41" s="19" t="s">
        <v>187</v>
      </c>
      <c r="B41" s="19" t="s">
        <v>13</v>
      </c>
      <c r="C41" s="19"/>
      <c r="D41" s="19" t="s">
        <v>8</v>
      </c>
      <c r="E41" s="19" t="s">
        <v>142</v>
      </c>
      <c r="F41" s="19">
        <v>0</v>
      </c>
      <c r="G41" s="19">
        <v>0.8</v>
      </c>
      <c r="H41" s="19" t="s">
        <v>8</v>
      </c>
      <c r="I41" s="19" t="s">
        <v>8</v>
      </c>
    </row>
    <row r="42" spans="1:9" ht="12.75">
      <c r="A42" s="19" t="s">
        <v>188</v>
      </c>
      <c r="B42" s="19" t="s">
        <v>189</v>
      </c>
      <c r="C42" s="19"/>
      <c r="D42" s="19">
        <v>14.91</v>
      </c>
      <c r="E42" s="19">
        <v>21.4</v>
      </c>
      <c r="F42" s="19">
        <f>E42-G42</f>
        <v>9.499999999999998</v>
      </c>
      <c r="G42" s="19">
        <v>11.9</v>
      </c>
      <c r="H42" s="19" t="s">
        <v>8</v>
      </c>
      <c r="I42" s="19" t="s">
        <v>8</v>
      </c>
    </row>
    <row r="43" spans="1:9" ht="12.75">
      <c r="A43" s="19" t="s">
        <v>190</v>
      </c>
      <c r="B43" s="19" t="s">
        <v>13</v>
      </c>
      <c r="C43" s="19"/>
      <c r="D43" s="19" t="s">
        <v>8</v>
      </c>
      <c r="E43" s="19" t="s">
        <v>142</v>
      </c>
      <c r="F43" s="19">
        <v>0</v>
      </c>
      <c r="G43" s="19">
        <v>5.8</v>
      </c>
      <c r="H43" s="19" t="s">
        <v>8</v>
      </c>
      <c r="I43" s="19" t="s">
        <v>8</v>
      </c>
    </row>
    <row r="44" spans="1:9" ht="12.75">
      <c r="A44" s="19" t="s">
        <v>191</v>
      </c>
      <c r="B44" s="19" t="s">
        <v>13</v>
      </c>
      <c r="C44" s="19"/>
      <c r="D44" s="19" t="s">
        <v>8</v>
      </c>
      <c r="E44" s="19" t="s">
        <v>142</v>
      </c>
      <c r="F44" s="19">
        <v>0</v>
      </c>
      <c r="G44" s="19">
        <v>2.4</v>
      </c>
      <c r="H44" s="19" t="s">
        <v>8</v>
      </c>
      <c r="I44" s="19" t="s">
        <v>8</v>
      </c>
    </row>
    <row r="45" spans="1:9" ht="12.75">
      <c r="A45" s="19" t="s">
        <v>192</v>
      </c>
      <c r="B45" s="19" t="s">
        <v>193</v>
      </c>
      <c r="C45" s="19"/>
      <c r="D45" s="19">
        <v>4.62</v>
      </c>
      <c r="E45" s="19">
        <v>29.3</v>
      </c>
      <c r="F45" s="19">
        <f>E45-G45</f>
        <v>22.9</v>
      </c>
      <c r="G45" s="19">
        <v>6.4</v>
      </c>
      <c r="H45" s="19">
        <v>120</v>
      </c>
      <c r="I45" s="19">
        <v>88</v>
      </c>
    </row>
    <row r="46" spans="1:9" ht="12.75">
      <c r="A46" s="19" t="s">
        <v>194</v>
      </c>
      <c r="B46" s="19" t="s">
        <v>195</v>
      </c>
      <c r="C46" s="19"/>
      <c r="D46" s="19">
        <v>26.85</v>
      </c>
      <c r="E46" s="19">
        <v>4.8</v>
      </c>
      <c r="F46" s="19">
        <f>E46-G46</f>
        <v>3</v>
      </c>
      <c r="G46" s="19">
        <v>1.8</v>
      </c>
      <c r="H46" s="19">
        <v>770</v>
      </c>
      <c r="I46" s="19">
        <v>372</v>
      </c>
    </row>
    <row r="47" spans="1:9" ht="12.75">
      <c r="A47" s="19" t="s">
        <v>196</v>
      </c>
      <c r="B47" s="19" t="s">
        <v>197</v>
      </c>
      <c r="C47" s="19"/>
      <c r="D47" s="19">
        <v>12.64</v>
      </c>
      <c r="E47" s="19">
        <v>30</v>
      </c>
      <c r="F47" s="19">
        <f>E47-G47</f>
        <v>23.1</v>
      </c>
      <c r="G47" s="19">
        <v>6.9</v>
      </c>
      <c r="H47" s="19">
        <v>57</v>
      </c>
      <c r="I47" s="19">
        <v>19</v>
      </c>
    </row>
    <row r="48" spans="1:9" ht="12.75">
      <c r="A48" s="19" t="s">
        <v>198</v>
      </c>
      <c r="B48" s="19" t="s">
        <v>13</v>
      </c>
      <c r="C48" s="19">
        <v>1974</v>
      </c>
      <c r="D48" s="19" t="s">
        <v>8</v>
      </c>
      <c r="E48" s="19" t="s">
        <v>142</v>
      </c>
      <c r="F48" s="19">
        <v>0</v>
      </c>
      <c r="G48" s="19">
        <v>4.8</v>
      </c>
      <c r="H48" s="19" t="s">
        <v>8</v>
      </c>
      <c r="I48" s="19" t="s">
        <v>8</v>
      </c>
    </row>
    <row r="49" spans="1:9" ht="12.75">
      <c r="A49" s="19" t="s">
        <v>199</v>
      </c>
      <c r="B49" s="19" t="s">
        <v>13</v>
      </c>
      <c r="C49" s="19"/>
      <c r="D49" s="19" t="s">
        <v>8</v>
      </c>
      <c r="E49" s="19" t="s">
        <v>142</v>
      </c>
      <c r="F49" s="19">
        <v>0</v>
      </c>
      <c r="G49" s="19">
        <v>1.9</v>
      </c>
      <c r="H49" s="19" t="s">
        <v>8</v>
      </c>
      <c r="I49" s="19" t="s">
        <v>8</v>
      </c>
    </row>
    <row r="50" spans="1:9" ht="12.75">
      <c r="A50" s="19" t="s">
        <v>200</v>
      </c>
      <c r="B50" s="19" t="s">
        <v>201</v>
      </c>
      <c r="C50" s="19"/>
      <c r="D50" s="19">
        <v>60.45</v>
      </c>
      <c r="E50" s="19">
        <v>19.2</v>
      </c>
      <c r="F50" s="19">
        <f>E50-G50</f>
        <v>13.2</v>
      </c>
      <c r="G50" s="19">
        <v>6</v>
      </c>
      <c r="H50" s="19">
        <v>1048</v>
      </c>
      <c r="I50" s="19">
        <v>0</v>
      </c>
    </row>
    <row r="51" spans="1:9" ht="12.75">
      <c r="A51" s="19" t="s">
        <v>202</v>
      </c>
      <c r="B51" s="19" t="s">
        <v>13</v>
      </c>
      <c r="C51" s="19">
        <v>1979</v>
      </c>
      <c r="D51" s="19" t="s">
        <v>8</v>
      </c>
      <c r="E51" s="19" t="s">
        <v>142</v>
      </c>
      <c r="F51" s="19">
        <v>0</v>
      </c>
      <c r="G51" s="19">
        <v>1.8</v>
      </c>
      <c r="H51" s="19" t="s">
        <v>8</v>
      </c>
      <c r="I51" s="19" t="s">
        <v>8</v>
      </c>
    </row>
    <row r="52" spans="1:9" ht="12.75">
      <c r="A52" s="19" t="s">
        <v>203</v>
      </c>
      <c r="B52" s="19" t="s">
        <v>13</v>
      </c>
      <c r="C52" s="19">
        <v>1938</v>
      </c>
      <c r="D52" s="19" t="s">
        <v>8</v>
      </c>
      <c r="E52" s="19" t="s">
        <v>142</v>
      </c>
      <c r="F52" s="19">
        <v>0</v>
      </c>
      <c r="G52" s="19">
        <v>6.7</v>
      </c>
      <c r="H52" s="19" t="s">
        <v>8</v>
      </c>
      <c r="I52" s="19" t="s">
        <v>8</v>
      </c>
    </row>
    <row r="53" spans="1:9" ht="12.75">
      <c r="A53" s="19" t="s">
        <v>204</v>
      </c>
      <c r="B53" s="19" t="s">
        <v>13</v>
      </c>
      <c r="C53" s="19">
        <v>1938</v>
      </c>
      <c r="D53" s="19" t="s">
        <v>8</v>
      </c>
      <c r="E53" s="19" t="s">
        <v>142</v>
      </c>
      <c r="F53" s="19">
        <v>0</v>
      </c>
      <c r="G53" s="19">
        <v>0.8</v>
      </c>
      <c r="H53" s="19" t="s">
        <v>8</v>
      </c>
      <c r="I53" s="19" t="s">
        <v>8</v>
      </c>
    </row>
    <row r="54" spans="1:9" ht="12.75">
      <c r="A54" s="19" t="s">
        <v>205</v>
      </c>
      <c r="B54" s="19" t="s">
        <v>206</v>
      </c>
      <c r="C54" s="19"/>
      <c r="D54" s="19">
        <v>8.28</v>
      </c>
      <c r="E54" s="19">
        <v>54.9</v>
      </c>
      <c r="F54" s="19">
        <f>E54-G54</f>
        <v>26.4</v>
      </c>
      <c r="G54" s="19">
        <v>28.5</v>
      </c>
      <c r="H54" s="19">
        <v>110</v>
      </c>
      <c r="I54" s="19">
        <v>6</v>
      </c>
    </row>
    <row r="55" spans="1:9" ht="12.75">
      <c r="A55" s="19" t="s">
        <v>207</v>
      </c>
      <c r="B55" s="19" t="s">
        <v>13</v>
      </c>
      <c r="C55" s="19">
        <v>1941</v>
      </c>
      <c r="D55" s="19" t="s">
        <v>8</v>
      </c>
      <c r="E55" s="19" t="s">
        <v>142</v>
      </c>
      <c r="F55" s="19">
        <v>0</v>
      </c>
      <c r="G55" s="19">
        <v>2.9</v>
      </c>
      <c r="H55" s="19" t="s">
        <v>8</v>
      </c>
      <c r="I55" s="19" t="s">
        <v>8</v>
      </c>
    </row>
    <row r="56" spans="1:9" ht="12.75">
      <c r="A56" s="19" t="s">
        <v>208</v>
      </c>
      <c r="B56" s="19" t="s">
        <v>13</v>
      </c>
      <c r="C56" s="19"/>
      <c r="D56" s="19" t="s">
        <v>8</v>
      </c>
      <c r="E56" s="19" t="s">
        <v>142</v>
      </c>
      <c r="F56" s="19">
        <v>0</v>
      </c>
      <c r="G56" s="19">
        <v>3.7</v>
      </c>
      <c r="H56" s="19" t="s">
        <v>8</v>
      </c>
      <c r="I56" s="19" t="s">
        <v>8</v>
      </c>
    </row>
    <row r="57" spans="1:9" ht="12.75">
      <c r="A57" s="19" t="s">
        <v>209</v>
      </c>
      <c r="B57" s="19" t="s">
        <v>210</v>
      </c>
      <c r="C57" s="19"/>
      <c r="D57" s="19">
        <v>2.79</v>
      </c>
      <c r="E57" s="19">
        <v>17.6</v>
      </c>
      <c r="F57" s="19">
        <f>E57-G57</f>
        <v>12.3</v>
      </c>
      <c r="G57" s="19">
        <v>5.3</v>
      </c>
      <c r="H57" s="19">
        <v>52</v>
      </c>
      <c r="I57" s="19">
        <v>28</v>
      </c>
    </row>
    <row r="58" spans="1:9" ht="12.75">
      <c r="A58" s="19" t="s">
        <v>211</v>
      </c>
      <c r="B58" s="19" t="s">
        <v>212</v>
      </c>
      <c r="C58" s="19">
        <v>1975</v>
      </c>
      <c r="D58" s="19">
        <v>11.51</v>
      </c>
      <c r="E58" s="19">
        <v>23.4</v>
      </c>
      <c r="F58" s="19">
        <f>E58-G58</f>
        <v>17.599999999999998</v>
      </c>
      <c r="G58" s="19">
        <v>5.8</v>
      </c>
      <c r="H58" s="19">
        <v>490</v>
      </c>
      <c r="I58" s="19">
        <v>132</v>
      </c>
    </row>
    <row r="59" spans="1:9" ht="12.75">
      <c r="A59" s="19" t="s">
        <v>213</v>
      </c>
      <c r="B59" s="19" t="s">
        <v>214</v>
      </c>
      <c r="C59" s="19"/>
      <c r="D59" s="19">
        <v>13.8</v>
      </c>
      <c r="E59" s="19">
        <v>22.2</v>
      </c>
      <c r="F59" s="19">
        <f>E59-G59</f>
        <v>12.799999999999999</v>
      </c>
      <c r="G59" s="19">
        <v>9.4</v>
      </c>
      <c r="H59" s="19">
        <v>165</v>
      </c>
      <c r="I59" s="19">
        <v>165</v>
      </c>
    </row>
  </sheetData>
  <hyperlinks>
    <hyperlink ref="C5" r:id="rId1" tooltip="Была образована 30 мая , но до 1952 г. именовалась Бурят-Монгольской АССР" display="D:\Сайт_04\Подготовка\Вся Россия плюс\1923"/>
    <hyperlink ref="C7" r:id="rId2" tooltip="Основано Удинское зимовье. В 1783 г. утвержден городом с наменованием Верхнеудинск. В 1934 г. переименован в Улан-Удэ" display="D:\Сайт_04\Подготовка\Вся Россия плюс\1666"/>
    <hyperlink ref="C39" r:id="rId3" tooltip="Основание Кяхты относится к 1728 г., в  истории упоминается под названием  Кяхтинская торговая слобода. В 1743 г. официально утверждается слободой. В1851 г. введено городское управление. До 1943 г.- Троицкосавск, затем-Кяхта." display="D:\Сайт_04\Подготовка\Вся Россия плюс\1728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F3" sqref="F3"/>
    </sheetView>
  </sheetViews>
  <sheetFormatPr defaultColWidth="9.00390625" defaultRowHeight="12.75"/>
  <cols>
    <col min="1" max="1" width="25.25390625" style="0" customWidth="1"/>
    <col min="2" max="2" width="25.125" style="0" customWidth="1"/>
    <col min="3" max="3" width="6.00390625" style="0" customWidth="1"/>
    <col min="4" max="4" width="5.875" style="0" customWidth="1"/>
    <col min="5" max="5" width="5.25390625" style="0" customWidth="1"/>
    <col min="6" max="6" width="6.625" style="0" customWidth="1"/>
    <col min="7" max="7" width="8.25390625" style="0" customWidth="1"/>
    <col min="8" max="8" width="7.75390625" style="0" customWidth="1"/>
    <col min="9" max="9" width="4.625" style="0" customWidth="1"/>
  </cols>
  <sheetData>
    <row r="2" ht="12.75">
      <c r="A2" t="s">
        <v>44</v>
      </c>
    </row>
    <row r="3" spans="1:9" ht="114.75">
      <c r="A3" s="12" t="s">
        <v>0</v>
      </c>
      <c r="B3" s="12" t="s">
        <v>1</v>
      </c>
      <c r="C3" s="13" t="s">
        <v>2</v>
      </c>
      <c r="D3" s="12" t="s">
        <v>45</v>
      </c>
      <c r="E3" s="14" t="s">
        <v>46</v>
      </c>
      <c r="F3" s="14" t="s">
        <v>47</v>
      </c>
      <c r="G3" s="14" t="s">
        <v>48</v>
      </c>
      <c r="H3" s="16" t="s">
        <v>49</v>
      </c>
      <c r="I3" s="16" t="s">
        <v>50</v>
      </c>
    </row>
    <row r="4" spans="1:9" ht="12.7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12.75">
      <c r="A5" s="18" t="s">
        <v>51</v>
      </c>
      <c r="B5" s="18" t="s">
        <v>52</v>
      </c>
      <c r="C5" s="18">
        <v>1936</v>
      </c>
      <c r="D5" s="18">
        <v>35.9</v>
      </c>
      <c r="E5" s="18">
        <f>SUM(E7:E55)</f>
        <v>2927.7000000000007</v>
      </c>
      <c r="F5" s="18">
        <f>E5-G5</f>
        <v>89.20000000000073</v>
      </c>
      <c r="G5" s="18">
        <f>SUM(G7:G55)</f>
        <v>2838.5</v>
      </c>
      <c r="H5" s="18">
        <v>282</v>
      </c>
      <c r="I5" s="18">
        <v>0</v>
      </c>
    </row>
    <row r="6" spans="1:9" ht="12.75">
      <c r="A6" s="17" t="s">
        <v>53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18" t="s">
        <v>52</v>
      </c>
      <c r="B7" s="18" t="s">
        <v>52</v>
      </c>
      <c r="C7" s="19">
        <v>1010</v>
      </c>
      <c r="D7" s="19"/>
      <c r="E7" s="19">
        <v>603.8</v>
      </c>
      <c r="F7" s="19">
        <v>0</v>
      </c>
      <c r="G7" s="19">
        <v>604</v>
      </c>
      <c r="H7" s="19">
        <v>0</v>
      </c>
      <c r="I7" s="19">
        <v>0</v>
      </c>
    </row>
    <row r="8" spans="1:9" ht="12.75">
      <c r="A8" s="19" t="s">
        <v>54</v>
      </c>
      <c r="B8" s="4" t="s">
        <v>13</v>
      </c>
      <c r="C8" s="19"/>
      <c r="D8" s="19"/>
      <c r="E8" s="19">
        <v>170</v>
      </c>
      <c r="F8" s="19">
        <v>0</v>
      </c>
      <c r="G8" s="19">
        <v>170</v>
      </c>
      <c r="H8" s="19">
        <v>0</v>
      </c>
      <c r="I8" s="19">
        <v>0</v>
      </c>
    </row>
    <row r="9" spans="1:9" ht="12.75">
      <c r="A9" s="19" t="s">
        <v>55</v>
      </c>
      <c r="B9" s="4" t="s">
        <v>13</v>
      </c>
      <c r="C9" s="19"/>
      <c r="D9" s="19"/>
      <c r="E9" s="19">
        <v>114</v>
      </c>
      <c r="F9" s="19">
        <v>0</v>
      </c>
      <c r="G9" s="19">
        <v>114</v>
      </c>
      <c r="H9" s="19">
        <v>0</v>
      </c>
      <c r="I9" s="19">
        <v>0</v>
      </c>
    </row>
    <row r="10" spans="1:9" ht="12.75">
      <c r="A10" s="19" t="s">
        <v>56</v>
      </c>
      <c r="B10" s="4" t="s">
        <v>13</v>
      </c>
      <c r="C10" s="19"/>
      <c r="D10" s="19"/>
      <c r="E10" s="19">
        <v>59.7</v>
      </c>
      <c r="F10" s="19">
        <v>0</v>
      </c>
      <c r="G10" s="19">
        <v>59.7</v>
      </c>
      <c r="H10" s="19">
        <v>0</v>
      </c>
      <c r="I10" s="19">
        <v>0</v>
      </c>
    </row>
    <row r="11" spans="1:9" ht="12.75">
      <c r="A11" s="19" t="s">
        <v>57</v>
      </c>
      <c r="B11" s="4" t="s">
        <v>13</v>
      </c>
      <c r="C11" s="19"/>
      <c r="D11" s="19"/>
      <c r="E11" s="19">
        <v>65.1</v>
      </c>
      <c r="F11" s="19">
        <v>0</v>
      </c>
      <c r="G11" s="19">
        <v>65.1</v>
      </c>
      <c r="H11" s="19">
        <v>0</v>
      </c>
      <c r="I11" s="19">
        <v>0</v>
      </c>
    </row>
    <row r="12" spans="1:9" ht="12.75">
      <c r="A12" s="19" t="s">
        <v>58</v>
      </c>
      <c r="B12" s="4" t="s">
        <v>13</v>
      </c>
      <c r="C12" s="19"/>
      <c r="D12" s="19"/>
      <c r="E12" s="19">
        <v>74.3</v>
      </c>
      <c r="F12" s="19">
        <v>0</v>
      </c>
      <c r="G12" s="19">
        <v>74.3</v>
      </c>
      <c r="H12" s="19">
        <v>0</v>
      </c>
      <c r="I12" s="19">
        <v>0</v>
      </c>
    </row>
    <row r="13" spans="1:9" ht="12.75">
      <c r="A13" s="19" t="s">
        <v>59</v>
      </c>
      <c r="B13" s="4" t="s">
        <v>13</v>
      </c>
      <c r="C13" s="19"/>
      <c r="D13" s="19"/>
      <c r="E13" s="19">
        <v>121</v>
      </c>
      <c r="F13" s="19">
        <v>0</v>
      </c>
      <c r="G13" s="19">
        <v>121</v>
      </c>
      <c r="H13" s="19">
        <v>0</v>
      </c>
      <c r="I13" s="19">
        <v>0</v>
      </c>
    </row>
    <row r="14" spans="1:9" ht="12.75">
      <c r="A14" s="18" t="s">
        <v>60</v>
      </c>
      <c r="B14" s="18" t="s">
        <v>60</v>
      </c>
      <c r="C14" s="19">
        <v>1152</v>
      </c>
      <c r="D14" s="19"/>
      <c r="E14" s="19">
        <v>44.2</v>
      </c>
      <c r="F14" s="19">
        <v>0</v>
      </c>
      <c r="G14" s="19">
        <v>44.2</v>
      </c>
      <c r="H14" s="19">
        <v>124</v>
      </c>
      <c r="I14" s="19">
        <v>21</v>
      </c>
    </row>
    <row r="15" spans="1:9" ht="12.75">
      <c r="A15" s="18" t="s">
        <v>61</v>
      </c>
      <c r="B15" s="18" t="s">
        <v>61</v>
      </c>
      <c r="C15" s="19">
        <v>862</v>
      </c>
      <c r="D15" s="19"/>
      <c r="E15" s="19">
        <v>34.8</v>
      </c>
      <c r="F15" s="19">
        <v>0</v>
      </c>
      <c r="G15" s="19">
        <v>34.8</v>
      </c>
      <c r="H15" s="19">
        <v>58</v>
      </c>
      <c r="I15" s="19">
        <v>0</v>
      </c>
    </row>
    <row r="16" spans="1:9" ht="12.75">
      <c r="A16" s="18" t="s">
        <v>62</v>
      </c>
      <c r="B16" s="18" t="s">
        <v>62</v>
      </c>
      <c r="C16" s="19">
        <v>1777</v>
      </c>
      <c r="D16" s="19"/>
      <c r="E16" s="19">
        <v>236</v>
      </c>
      <c r="F16" s="19">
        <v>0</v>
      </c>
      <c r="G16" s="19">
        <v>236</v>
      </c>
      <c r="H16" s="19">
        <v>82</v>
      </c>
      <c r="I16" s="19">
        <v>0</v>
      </c>
    </row>
    <row r="17" spans="1:9" ht="12.75">
      <c r="A17" s="18" t="s">
        <v>63</v>
      </c>
      <c r="B17" s="18" t="s">
        <v>63</v>
      </c>
      <c r="C17" s="19">
        <v>1822</v>
      </c>
      <c r="D17" s="19"/>
      <c r="E17" s="19">
        <v>45.3</v>
      </c>
      <c r="F17" s="19">
        <v>0</v>
      </c>
      <c r="G17" s="19">
        <v>45.3</v>
      </c>
      <c r="H17" s="19">
        <v>38</v>
      </c>
      <c r="I17" s="19">
        <v>0</v>
      </c>
    </row>
    <row r="18" spans="1:9" ht="12.75">
      <c r="A18" s="18" t="s">
        <v>64</v>
      </c>
      <c r="B18" s="18" t="s">
        <v>64</v>
      </c>
      <c r="C18" s="19">
        <v>1148</v>
      </c>
      <c r="D18" s="19"/>
      <c r="E18" s="19">
        <v>36.7</v>
      </c>
      <c r="F18" s="19">
        <v>0</v>
      </c>
      <c r="G18" s="19">
        <v>36.7</v>
      </c>
      <c r="H18" s="19">
        <v>110</v>
      </c>
      <c r="I18" s="19">
        <v>0</v>
      </c>
    </row>
    <row r="19" spans="1:9" ht="12.75">
      <c r="A19" s="17" t="s">
        <v>65</v>
      </c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19" t="s">
        <v>66</v>
      </c>
      <c r="B20" s="19" t="s">
        <v>67</v>
      </c>
      <c r="C20" s="19"/>
      <c r="D20" s="19">
        <v>1.33</v>
      </c>
      <c r="E20" s="19">
        <v>11.2</v>
      </c>
      <c r="F20" s="19">
        <f aca="true" t="shared" si="0" ref="F20:F28">E20-G20</f>
        <v>6.8999999999999995</v>
      </c>
      <c r="G20" s="19">
        <v>4.3</v>
      </c>
      <c r="H20" s="19">
        <v>58</v>
      </c>
      <c r="I20" s="19">
        <v>0</v>
      </c>
    </row>
    <row r="21" spans="1:9" ht="12.75">
      <c r="A21" s="19" t="s">
        <v>68</v>
      </c>
      <c r="B21" s="19" t="s">
        <v>69</v>
      </c>
      <c r="C21" s="19"/>
      <c r="D21" s="19">
        <v>1.75</v>
      </c>
      <c r="E21" s="19">
        <v>14.9</v>
      </c>
      <c r="F21" s="19">
        <f t="shared" si="0"/>
        <v>8.7</v>
      </c>
      <c r="G21" s="19">
        <v>6.2</v>
      </c>
      <c r="H21" s="19">
        <v>77</v>
      </c>
      <c r="I21" s="19">
        <v>19</v>
      </c>
    </row>
    <row r="22" spans="1:9" ht="12.75">
      <c r="A22" s="19" t="s">
        <v>70</v>
      </c>
      <c r="B22" s="19" t="s">
        <v>71</v>
      </c>
      <c r="C22" s="19"/>
      <c r="D22" s="19">
        <v>2.16</v>
      </c>
      <c r="E22" s="19">
        <v>9.7</v>
      </c>
      <c r="F22" s="19">
        <f t="shared" si="0"/>
        <v>5.8999999999999995</v>
      </c>
      <c r="G22" s="19">
        <v>3.8</v>
      </c>
      <c r="H22" s="19">
        <v>222</v>
      </c>
      <c r="I22" s="19">
        <v>65</v>
      </c>
    </row>
    <row r="23" spans="1:9" ht="12.75">
      <c r="A23" s="19" t="s">
        <v>72</v>
      </c>
      <c r="B23" s="19" t="s">
        <v>73</v>
      </c>
      <c r="C23" s="19"/>
      <c r="D23" s="19">
        <v>1.14</v>
      </c>
      <c r="E23" s="19">
        <v>29.7</v>
      </c>
      <c r="F23" s="19">
        <f t="shared" si="0"/>
        <v>9.899999999999999</v>
      </c>
      <c r="G23" s="19">
        <v>19.8</v>
      </c>
      <c r="H23" s="19">
        <v>46</v>
      </c>
      <c r="I23" s="19">
        <v>0</v>
      </c>
    </row>
    <row r="24" spans="1:9" ht="12.75">
      <c r="A24" s="19" t="s">
        <v>74</v>
      </c>
      <c r="B24" s="19" t="s">
        <v>75</v>
      </c>
      <c r="C24" s="19"/>
      <c r="D24" s="19">
        <v>2.23</v>
      </c>
      <c r="E24" s="19">
        <v>30.4</v>
      </c>
      <c r="F24" s="19">
        <f t="shared" si="0"/>
        <v>13.299999999999997</v>
      </c>
      <c r="G24" s="19">
        <v>17.1</v>
      </c>
      <c r="H24" s="19">
        <v>69</v>
      </c>
      <c r="I24" s="19">
        <v>0</v>
      </c>
    </row>
    <row r="25" spans="1:9" ht="12.75">
      <c r="A25" s="19" t="s">
        <v>76</v>
      </c>
      <c r="B25" s="19" t="s">
        <v>77</v>
      </c>
      <c r="C25" s="19"/>
      <c r="D25" s="19">
        <v>1.96</v>
      </c>
      <c r="E25" s="19">
        <v>14.7</v>
      </c>
      <c r="F25" s="19">
        <f t="shared" si="0"/>
        <v>8.399999999999999</v>
      </c>
      <c r="G25" s="19">
        <v>6.3</v>
      </c>
      <c r="H25" s="19">
        <v>123</v>
      </c>
      <c r="I25" s="19">
        <v>0</v>
      </c>
    </row>
    <row r="26" spans="1:9" ht="12.75">
      <c r="A26" s="19" t="s">
        <v>78</v>
      </c>
      <c r="B26" s="19" t="s">
        <v>79</v>
      </c>
      <c r="C26" s="19"/>
      <c r="D26" s="19">
        <v>1.13</v>
      </c>
      <c r="E26" s="19">
        <v>12.3</v>
      </c>
      <c r="F26" s="19">
        <f t="shared" si="0"/>
        <v>5.9</v>
      </c>
      <c r="G26" s="19">
        <v>6.4</v>
      </c>
      <c r="H26" s="19">
        <v>126</v>
      </c>
      <c r="I26" s="19">
        <v>21</v>
      </c>
    </row>
    <row r="27" spans="1:9" ht="12.75">
      <c r="A27" s="19" t="s">
        <v>80</v>
      </c>
      <c r="B27" s="19" t="s">
        <v>81</v>
      </c>
      <c r="C27" s="19"/>
      <c r="D27" s="19">
        <v>1.98</v>
      </c>
      <c r="E27" s="19">
        <v>20.3</v>
      </c>
      <c r="F27" s="19">
        <f t="shared" si="0"/>
        <v>16.6</v>
      </c>
      <c r="G27" s="19">
        <v>3.7</v>
      </c>
      <c r="H27" s="19">
        <v>162</v>
      </c>
      <c r="I27" s="19">
        <v>0</v>
      </c>
    </row>
    <row r="28" spans="1:9" ht="12.75">
      <c r="A28" s="19" t="s">
        <v>82</v>
      </c>
      <c r="B28" s="19" t="s">
        <v>83</v>
      </c>
      <c r="C28" s="19"/>
      <c r="D28" s="19">
        <v>1.33</v>
      </c>
      <c r="E28" s="19">
        <v>25.9</v>
      </c>
      <c r="F28" s="19">
        <f t="shared" si="0"/>
        <v>18.9</v>
      </c>
      <c r="G28" s="19">
        <v>7</v>
      </c>
      <c r="H28" s="19">
        <v>45</v>
      </c>
      <c r="I28" s="19">
        <v>45</v>
      </c>
    </row>
    <row r="29" spans="1:9" ht="12.75">
      <c r="A29" s="19" t="s">
        <v>84</v>
      </c>
      <c r="B29" s="19"/>
      <c r="C29" s="19"/>
      <c r="D29" s="19"/>
      <c r="E29" s="19"/>
      <c r="F29" s="19">
        <v>0</v>
      </c>
      <c r="G29" s="19">
        <v>3.5</v>
      </c>
      <c r="H29" s="19"/>
      <c r="I29" s="19"/>
    </row>
    <row r="30" spans="1:9" ht="12.75">
      <c r="A30" s="19" t="s">
        <v>85</v>
      </c>
      <c r="B30" s="19"/>
      <c r="C30" s="19"/>
      <c r="D30" s="19"/>
      <c r="E30" s="19"/>
      <c r="F30" s="19">
        <v>0</v>
      </c>
      <c r="G30" s="19">
        <v>1.7</v>
      </c>
      <c r="H30" s="19"/>
      <c r="I30" s="19"/>
    </row>
    <row r="31" spans="1:9" ht="12.75">
      <c r="A31" s="19" t="s">
        <v>86</v>
      </c>
      <c r="B31" s="19" t="s">
        <v>87</v>
      </c>
      <c r="C31" s="19"/>
      <c r="D31" s="19">
        <v>2.27</v>
      </c>
      <c r="E31" s="19">
        <v>14.4</v>
      </c>
      <c r="F31" s="19">
        <f>E31-G31</f>
        <v>9.100000000000001</v>
      </c>
      <c r="G31" s="19">
        <v>5.3</v>
      </c>
      <c r="H31" s="19">
        <v>98</v>
      </c>
      <c r="I31" s="19">
        <v>2</v>
      </c>
    </row>
    <row r="32" spans="1:9" ht="12.75">
      <c r="A32" s="19" t="s">
        <v>88</v>
      </c>
      <c r="B32" s="19" t="s">
        <v>60</v>
      </c>
      <c r="C32" s="19"/>
      <c r="D32" s="19">
        <v>3.13</v>
      </c>
      <c r="E32" s="19">
        <v>44.2</v>
      </c>
      <c r="F32" s="19">
        <f>E32-G32</f>
        <v>0</v>
      </c>
      <c r="G32" s="19">
        <v>44.2</v>
      </c>
      <c r="H32" s="19">
        <v>124</v>
      </c>
      <c r="I32" s="19">
        <v>21</v>
      </c>
    </row>
    <row r="33" spans="1:9" ht="12.75">
      <c r="A33" s="19" t="s">
        <v>89</v>
      </c>
      <c r="B33" s="19" t="s">
        <v>90</v>
      </c>
      <c r="C33" s="19"/>
      <c r="D33" s="19">
        <v>4.4</v>
      </c>
      <c r="E33" s="19">
        <v>19.2</v>
      </c>
      <c r="F33" s="19">
        <f>E33-G33</f>
        <v>12</v>
      </c>
      <c r="G33" s="19">
        <v>7.2</v>
      </c>
      <c r="H33" s="19">
        <v>151</v>
      </c>
      <c r="I33" s="19">
        <v>65</v>
      </c>
    </row>
    <row r="34" spans="1:9" ht="12.75">
      <c r="A34" s="19" t="s">
        <v>91</v>
      </c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 t="s">
        <v>92</v>
      </c>
      <c r="B35" s="19" t="s">
        <v>61</v>
      </c>
      <c r="C35" s="19"/>
      <c r="D35" s="19">
        <v>2.03</v>
      </c>
      <c r="E35" s="19">
        <v>40.7</v>
      </c>
      <c r="F35" s="19">
        <f>E35-G35</f>
        <v>5.900000000000006</v>
      </c>
      <c r="G35" s="19">
        <v>34.8</v>
      </c>
      <c r="H35" s="19">
        <v>58</v>
      </c>
      <c r="I35" s="19">
        <v>0</v>
      </c>
    </row>
    <row r="36" spans="1:9" ht="12.75">
      <c r="A36" s="19" t="s">
        <v>93</v>
      </c>
      <c r="B36" s="19"/>
      <c r="C36" s="19"/>
      <c r="D36" s="19"/>
      <c r="E36" s="19"/>
      <c r="F36" s="19">
        <v>0</v>
      </c>
      <c r="G36" s="19">
        <v>3.5</v>
      </c>
      <c r="H36" s="19"/>
      <c r="I36" s="19"/>
    </row>
    <row r="37" spans="1:9" ht="12.75">
      <c r="A37" s="19" t="s">
        <v>94</v>
      </c>
      <c r="B37" s="19"/>
      <c r="C37" s="19"/>
      <c r="D37" s="19"/>
      <c r="E37" s="19"/>
      <c r="F37" s="19">
        <v>0</v>
      </c>
      <c r="G37" s="19">
        <v>5.7</v>
      </c>
      <c r="H37" s="19"/>
      <c r="I37" s="19"/>
    </row>
    <row r="38" spans="1:9" ht="12.75">
      <c r="A38" s="19" t="s">
        <v>95</v>
      </c>
      <c r="B38" s="19"/>
      <c r="C38" s="19"/>
      <c r="D38" s="19"/>
      <c r="E38" s="19"/>
      <c r="F38" s="19">
        <v>0</v>
      </c>
      <c r="G38" s="19">
        <v>2.2</v>
      </c>
      <c r="H38" s="19"/>
      <c r="I38" s="19"/>
    </row>
    <row r="39" spans="1:9" ht="12.75">
      <c r="A39" s="19" t="s">
        <v>96</v>
      </c>
      <c r="B39" s="19"/>
      <c r="C39" s="19"/>
      <c r="D39" s="19"/>
      <c r="E39" s="19"/>
      <c r="F39" s="19">
        <v>0</v>
      </c>
      <c r="G39" s="19">
        <v>8</v>
      </c>
      <c r="H39" s="19"/>
      <c r="I39" s="19"/>
    </row>
    <row r="40" spans="1:9" ht="12.75">
      <c r="A40" s="19" t="s">
        <v>62</v>
      </c>
      <c r="B40" s="19" t="s">
        <v>62</v>
      </c>
      <c r="C40" s="19"/>
      <c r="D40" s="19">
        <v>3.15</v>
      </c>
      <c r="E40" s="19">
        <v>236</v>
      </c>
      <c r="F40" s="19">
        <f>E40-G40</f>
        <v>0</v>
      </c>
      <c r="G40" s="19">
        <v>236</v>
      </c>
      <c r="H40" s="19">
        <v>82</v>
      </c>
      <c r="I40" s="19">
        <v>0</v>
      </c>
    </row>
    <row r="41" spans="1:9" ht="12.75">
      <c r="A41" s="19" t="s">
        <v>97</v>
      </c>
      <c r="B41" s="19"/>
      <c r="C41" s="19"/>
      <c r="D41" s="19"/>
      <c r="E41" s="19"/>
      <c r="F41" s="19">
        <v>0</v>
      </c>
      <c r="G41" s="19">
        <v>2.9</v>
      </c>
      <c r="H41" s="19"/>
      <c r="I41" s="19"/>
    </row>
    <row r="42" spans="1:9" ht="12.75">
      <c r="A42" s="19" t="s">
        <v>98</v>
      </c>
      <c r="B42" s="19" t="s">
        <v>63</v>
      </c>
      <c r="C42" s="19"/>
      <c r="D42" s="19">
        <v>1.39</v>
      </c>
      <c r="E42" s="19">
        <v>45.3</v>
      </c>
      <c r="F42" s="19">
        <v>0</v>
      </c>
      <c r="G42" s="19">
        <v>45.3</v>
      </c>
      <c r="H42" s="19">
        <v>38</v>
      </c>
      <c r="I42" s="19">
        <v>0</v>
      </c>
    </row>
    <row r="43" spans="1:9" ht="12.75">
      <c r="A43" s="19" t="s">
        <v>99</v>
      </c>
      <c r="B43" s="19"/>
      <c r="C43" s="19"/>
      <c r="D43" s="19"/>
      <c r="E43" s="19"/>
      <c r="F43" s="19">
        <v>0</v>
      </c>
      <c r="G43" s="19">
        <v>6</v>
      </c>
      <c r="H43" s="19"/>
      <c r="I43" s="19"/>
    </row>
    <row r="44" spans="1:9" ht="12.75">
      <c r="A44" s="19" t="s">
        <v>100</v>
      </c>
      <c r="B44" s="19" t="s">
        <v>64</v>
      </c>
      <c r="C44" s="19"/>
      <c r="D44" s="19">
        <v>2.55</v>
      </c>
      <c r="E44" s="19">
        <v>36.7</v>
      </c>
      <c r="F44" s="19">
        <v>0</v>
      </c>
      <c r="G44" s="19">
        <v>36.7</v>
      </c>
      <c r="H44" s="19">
        <v>110</v>
      </c>
      <c r="I44" s="19">
        <v>0</v>
      </c>
    </row>
    <row r="45" spans="1:9" ht="12.75">
      <c r="A45" s="19" t="s">
        <v>101</v>
      </c>
      <c r="B45" s="19" t="s">
        <v>52</v>
      </c>
      <c r="C45" s="19"/>
      <c r="D45" s="19">
        <v>1.94</v>
      </c>
      <c r="E45" s="19">
        <v>604</v>
      </c>
      <c r="F45" s="19">
        <v>0</v>
      </c>
      <c r="G45" s="19">
        <v>604</v>
      </c>
      <c r="H45" s="19">
        <v>0</v>
      </c>
      <c r="I45" s="19">
        <v>0</v>
      </c>
    </row>
    <row r="46" spans="1:9" ht="12.75">
      <c r="A46" s="19" t="s">
        <v>102</v>
      </c>
      <c r="B46" s="19"/>
      <c r="C46" s="19"/>
      <c r="D46" s="19"/>
      <c r="E46" s="19"/>
      <c r="F46" s="19">
        <v>0</v>
      </c>
      <c r="G46" s="19">
        <v>3.9</v>
      </c>
      <c r="H46" s="19"/>
      <c r="I46" s="19"/>
    </row>
    <row r="47" spans="1:9" ht="12.75">
      <c r="A47" s="19" t="s">
        <v>103</v>
      </c>
      <c r="B47" s="19"/>
      <c r="C47" s="19"/>
      <c r="D47" s="19"/>
      <c r="E47" s="19"/>
      <c r="F47" s="19">
        <v>0</v>
      </c>
      <c r="G47" s="19">
        <v>3.3</v>
      </c>
      <c r="H47" s="19"/>
      <c r="I47" s="19"/>
    </row>
    <row r="48" spans="1:9" ht="12.75">
      <c r="A48" s="19" t="s">
        <v>104</v>
      </c>
      <c r="B48" s="19" t="s">
        <v>105</v>
      </c>
      <c r="C48" s="19"/>
      <c r="D48" s="19">
        <v>1.09</v>
      </c>
      <c r="E48" s="19">
        <v>64.7</v>
      </c>
      <c r="F48" s="19">
        <v>0</v>
      </c>
      <c r="G48" s="19">
        <v>64.7</v>
      </c>
      <c r="H48" s="19">
        <v>32</v>
      </c>
      <c r="I48" s="19">
        <v>0</v>
      </c>
    </row>
    <row r="49" spans="1:9" ht="12.75">
      <c r="A49" s="19" t="s">
        <v>106</v>
      </c>
      <c r="B49" s="19"/>
      <c r="C49" s="19"/>
      <c r="D49" s="19"/>
      <c r="E49" s="19"/>
      <c r="F49" s="19">
        <v>0</v>
      </c>
      <c r="G49" s="19">
        <v>3.1</v>
      </c>
      <c r="H49" s="19"/>
      <c r="I49" s="19"/>
    </row>
    <row r="50" spans="1:9" ht="12.75">
      <c r="A50" s="19" t="s">
        <v>107</v>
      </c>
      <c r="B50" s="19" t="s">
        <v>108</v>
      </c>
      <c r="C50" s="19"/>
      <c r="D50" s="19">
        <v>1.3</v>
      </c>
      <c r="E50" s="19">
        <v>27.7</v>
      </c>
      <c r="F50" s="19">
        <f>E50-G50</f>
        <v>9.399999999999999</v>
      </c>
      <c r="G50" s="19">
        <v>18.3</v>
      </c>
      <c r="H50" s="19">
        <v>95</v>
      </c>
      <c r="I50" s="19">
        <v>63</v>
      </c>
    </row>
    <row r="51" spans="1:9" ht="12.75">
      <c r="A51" s="19" t="s">
        <v>109</v>
      </c>
      <c r="B51" s="19"/>
      <c r="C51" s="19"/>
      <c r="D51" s="19"/>
      <c r="E51" s="19"/>
      <c r="F51" s="19">
        <v>0</v>
      </c>
      <c r="G51" s="19">
        <v>0.7</v>
      </c>
      <c r="H51" s="19"/>
      <c r="I51" s="19"/>
    </row>
    <row r="52" spans="1:9" ht="12.75">
      <c r="A52" s="19" t="s">
        <v>110</v>
      </c>
      <c r="B52" s="19"/>
      <c r="C52" s="19"/>
      <c r="D52" s="19"/>
      <c r="E52" s="19"/>
      <c r="F52" s="19">
        <v>0</v>
      </c>
      <c r="G52" s="19">
        <v>1.6</v>
      </c>
      <c r="H52" s="19"/>
      <c r="I52" s="19"/>
    </row>
    <row r="53" spans="1:9" ht="12.75">
      <c r="A53" s="19" t="s">
        <v>111</v>
      </c>
      <c r="B53" s="19"/>
      <c r="C53" s="19"/>
      <c r="D53" s="19"/>
      <c r="E53" s="19"/>
      <c r="F53" s="19">
        <v>0</v>
      </c>
      <c r="G53" s="19">
        <v>1.3</v>
      </c>
      <c r="H53" s="19"/>
      <c r="I53" s="19"/>
    </row>
    <row r="54" spans="1:9" ht="12.75">
      <c r="A54" s="19" t="s">
        <v>112</v>
      </c>
      <c r="B54" s="19"/>
      <c r="C54" s="19"/>
      <c r="D54" s="19"/>
      <c r="E54" s="19"/>
      <c r="F54" s="19">
        <v>0</v>
      </c>
      <c r="G54" s="19">
        <v>1.2</v>
      </c>
      <c r="H54" s="19"/>
      <c r="I54" s="19"/>
    </row>
    <row r="55" spans="1:9" ht="12.75">
      <c r="A55" s="19" t="s">
        <v>113</v>
      </c>
      <c r="B55" s="19" t="s">
        <v>114</v>
      </c>
      <c r="C55" s="19"/>
      <c r="D55" s="19">
        <v>1.01</v>
      </c>
      <c r="E55" s="19">
        <v>20.8</v>
      </c>
      <c r="F55" s="19">
        <f>E55-G55</f>
        <v>7.100000000000001</v>
      </c>
      <c r="G55" s="19">
        <v>13.7</v>
      </c>
      <c r="H55" s="19">
        <v>168</v>
      </c>
      <c r="I55" s="19">
        <v>66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2" sqref="G2"/>
    </sheetView>
  </sheetViews>
  <sheetFormatPr defaultColWidth="9.00390625" defaultRowHeight="12.75"/>
  <cols>
    <col min="1" max="1" width="23.75390625" style="0" customWidth="1"/>
    <col min="2" max="2" width="14.25390625" style="0" customWidth="1"/>
    <col min="10" max="10" width="12.75390625" style="0" customWidth="1"/>
  </cols>
  <sheetData>
    <row r="1" ht="12.75">
      <c r="A1" s="20" t="s">
        <v>115</v>
      </c>
    </row>
    <row r="2" spans="1:10" ht="63.75">
      <c r="A2" s="36" t="s">
        <v>0</v>
      </c>
      <c r="B2" s="12" t="s">
        <v>1</v>
      </c>
      <c r="C2" s="13" t="s">
        <v>2</v>
      </c>
      <c r="D2" s="3" t="s">
        <v>3</v>
      </c>
      <c r="E2" s="2" t="s">
        <v>45</v>
      </c>
      <c r="F2" s="21" t="s">
        <v>46</v>
      </c>
      <c r="G2" s="21" t="s">
        <v>47</v>
      </c>
      <c r="H2" s="21" t="s">
        <v>48</v>
      </c>
      <c r="I2" s="23" t="s">
        <v>49</v>
      </c>
      <c r="J2" s="23" t="s">
        <v>50</v>
      </c>
    </row>
    <row r="3" spans="1:10" ht="12.75">
      <c r="A3" s="37">
        <v>1</v>
      </c>
      <c r="B3" s="38">
        <v>2</v>
      </c>
      <c r="C3" s="38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ht="12.75">
      <c r="A4" s="39" t="s">
        <v>116</v>
      </c>
      <c r="B4" s="19"/>
      <c r="C4" s="19"/>
      <c r="D4" s="24"/>
      <c r="E4" s="24"/>
      <c r="F4" s="24"/>
      <c r="G4" s="24"/>
      <c r="H4" s="24"/>
      <c r="I4" s="24"/>
      <c r="J4" s="24"/>
    </row>
    <row r="5" spans="1:10" ht="12.75">
      <c r="A5" s="40" t="s">
        <v>117</v>
      </c>
      <c r="B5" s="18" t="s">
        <v>118</v>
      </c>
      <c r="C5" s="18">
        <v>1934</v>
      </c>
      <c r="D5" s="25">
        <v>1921</v>
      </c>
      <c r="E5" s="25">
        <v>36</v>
      </c>
      <c r="F5" s="25">
        <v>260.1</v>
      </c>
      <c r="G5" s="25">
        <f>F5-H5</f>
        <v>182.10000000000002</v>
      </c>
      <c r="H5" s="25">
        <v>78</v>
      </c>
      <c r="I5" s="25">
        <v>8361</v>
      </c>
      <c r="J5" s="25">
        <v>0</v>
      </c>
    </row>
    <row r="6" spans="1:10" ht="12.75">
      <c r="A6" s="17" t="s">
        <v>53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 t="s">
        <v>118</v>
      </c>
      <c r="B7" s="19" t="s">
        <v>118</v>
      </c>
      <c r="C7" s="19">
        <v>1934</v>
      </c>
      <c r="D7" s="25">
        <v>1921</v>
      </c>
      <c r="E7" s="25">
        <v>36</v>
      </c>
      <c r="F7" s="25">
        <v>78</v>
      </c>
      <c r="G7" s="19">
        <v>0</v>
      </c>
      <c r="H7" s="19">
        <v>78</v>
      </c>
      <c r="I7" s="25">
        <v>0</v>
      </c>
      <c r="J7" s="19">
        <v>0</v>
      </c>
    </row>
    <row r="8" spans="1:10" ht="12.75">
      <c r="A8" s="17" t="s">
        <v>65</v>
      </c>
      <c r="B8" s="19"/>
      <c r="C8" s="19"/>
      <c r="D8" s="25"/>
      <c r="E8" s="19"/>
      <c r="F8" s="25"/>
      <c r="G8" s="19"/>
      <c r="H8" s="19"/>
      <c r="I8" s="25"/>
      <c r="J8" s="19"/>
    </row>
    <row r="9" spans="1:10" ht="12.75">
      <c r="A9" s="19" t="s">
        <v>119</v>
      </c>
      <c r="B9" s="19" t="s">
        <v>118</v>
      </c>
      <c r="C9" s="19">
        <v>1937</v>
      </c>
      <c r="D9" s="26" t="s">
        <v>8</v>
      </c>
      <c r="E9" s="19">
        <v>4.61</v>
      </c>
      <c r="F9" s="25">
        <v>78</v>
      </c>
      <c r="G9" s="19">
        <v>0</v>
      </c>
      <c r="H9" s="19">
        <v>78</v>
      </c>
      <c r="I9" s="25">
        <v>0</v>
      </c>
      <c r="J9" s="19">
        <v>0</v>
      </c>
    </row>
    <row r="10" spans="1:10" ht="12.75">
      <c r="A10" s="19" t="s">
        <v>58</v>
      </c>
      <c r="B10" s="19" t="s">
        <v>120</v>
      </c>
      <c r="C10" s="41">
        <v>1934</v>
      </c>
      <c r="D10" s="26" t="s">
        <v>8</v>
      </c>
      <c r="E10" s="19">
        <v>6.06</v>
      </c>
      <c r="F10" s="25">
        <v>23.5</v>
      </c>
      <c r="G10" s="19">
        <f>F10-H10</f>
        <v>15.9</v>
      </c>
      <c r="H10" s="19">
        <v>7.6</v>
      </c>
      <c r="I10" s="25">
        <v>122</v>
      </c>
      <c r="J10" s="19">
        <v>0</v>
      </c>
    </row>
    <row r="11" spans="1:10" ht="12.75">
      <c r="A11" s="19" t="s">
        <v>121</v>
      </c>
      <c r="B11" s="19" t="s">
        <v>122</v>
      </c>
      <c r="C11" s="41">
        <v>1933</v>
      </c>
      <c r="D11" s="26" t="s">
        <v>8</v>
      </c>
      <c r="E11" s="19">
        <v>13.3</v>
      </c>
      <c r="F11" s="25">
        <v>36.3</v>
      </c>
      <c r="G11" s="19">
        <f>F11-H11</f>
        <v>25.099999999999998</v>
      </c>
      <c r="H11" s="19">
        <v>11.2</v>
      </c>
      <c r="I11" s="25">
        <v>159</v>
      </c>
      <c r="J11" s="19">
        <v>0</v>
      </c>
    </row>
    <row r="12" spans="1:10" ht="12.75">
      <c r="A12" s="19" t="s">
        <v>123</v>
      </c>
      <c r="B12" s="4" t="s">
        <v>13</v>
      </c>
      <c r="C12" s="41">
        <v>1934</v>
      </c>
      <c r="D12" s="26" t="s">
        <v>8</v>
      </c>
      <c r="E12" s="4" t="s">
        <v>8</v>
      </c>
      <c r="F12" s="26" t="s">
        <v>8</v>
      </c>
      <c r="G12" s="19" t="s">
        <v>8</v>
      </c>
      <c r="H12" s="19">
        <v>3.2</v>
      </c>
      <c r="I12" s="25" t="s">
        <v>8</v>
      </c>
      <c r="J12" s="19"/>
    </row>
    <row r="13" spans="1:10" ht="12.75">
      <c r="A13" s="19" t="s">
        <v>124</v>
      </c>
      <c r="B13" s="4" t="s">
        <v>13</v>
      </c>
      <c r="C13" s="41">
        <v>1936</v>
      </c>
      <c r="D13" s="26" t="s">
        <v>8</v>
      </c>
      <c r="E13" s="4" t="s">
        <v>8</v>
      </c>
      <c r="F13" s="26" t="s">
        <v>8</v>
      </c>
      <c r="G13" s="19" t="s">
        <v>8</v>
      </c>
      <c r="H13" s="19">
        <v>2.8</v>
      </c>
      <c r="I13" s="25" t="s">
        <v>8</v>
      </c>
      <c r="J13" s="19"/>
    </row>
    <row r="14" spans="1:10" ht="12.75">
      <c r="A14" s="19" t="s">
        <v>125</v>
      </c>
      <c r="B14" s="4" t="s">
        <v>13</v>
      </c>
      <c r="C14" s="41">
        <v>1938</v>
      </c>
      <c r="D14" s="26" t="s">
        <v>8</v>
      </c>
      <c r="E14" s="4" t="s">
        <v>8</v>
      </c>
      <c r="F14" s="26" t="s">
        <v>8</v>
      </c>
      <c r="G14" s="19" t="s">
        <v>8</v>
      </c>
      <c r="H14" s="19">
        <v>2.3</v>
      </c>
      <c r="I14" s="25" t="s">
        <v>8</v>
      </c>
      <c r="J14" s="19"/>
    </row>
    <row r="15" spans="1:10" ht="12.75">
      <c r="A15" s="19" t="s">
        <v>126</v>
      </c>
      <c r="B15" s="4" t="s">
        <v>13</v>
      </c>
      <c r="C15" s="41">
        <v>1964</v>
      </c>
      <c r="D15" s="26" t="s">
        <v>8</v>
      </c>
      <c r="E15" s="4" t="s">
        <v>8</v>
      </c>
      <c r="F15" s="26" t="s">
        <v>8</v>
      </c>
      <c r="G15" s="19" t="s">
        <v>8</v>
      </c>
      <c r="H15" s="19">
        <v>2.9</v>
      </c>
      <c r="I15" s="25" t="s">
        <v>8</v>
      </c>
      <c r="J15" s="19"/>
    </row>
    <row r="16" spans="1:10" ht="12.75">
      <c r="A16" s="19" t="s">
        <v>127</v>
      </c>
      <c r="B16" s="4" t="s">
        <v>13</v>
      </c>
      <c r="C16" s="41">
        <v>1968</v>
      </c>
      <c r="D16" s="26" t="s">
        <v>8</v>
      </c>
      <c r="E16" s="4" t="s">
        <v>8</v>
      </c>
      <c r="F16" s="26" t="s">
        <v>8</v>
      </c>
      <c r="G16" s="19" t="s">
        <v>8</v>
      </c>
      <c r="H16" s="19">
        <v>1.5</v>
      </c>
      <c r="I16" s="25" t="s">
        <v>8</v>
      </c>
      <c r="J16" s="19"/>
    </row>
    <row r="17" spans="1:10" ht="12.75">
      <c r="A17" s="19" t="s">
        <v>128</v>
      </c>
      <c r="B17" s="4" t="s">
        <v>13</v>
      </c>
      <c r="C17" s="41">
        <v>1957</v>
      </c>
      <c r="D17" s="26" t="s">
        <v>8</v>
      </c>
      <c r="E17" s="4" t="s">
        <v>8</v>
      </c>
      <c r="F17" s="26" t="s">
        <v>8</v>
      </c>
      <c r="G17" s="19" t="s">
        <v>8</v>
      </c>
      <c r="H17" s="19">
        <v>5.3</v>
      </c>
      <c r="I17" s="25" t="s">
        <v>8</v>
      </c>
      <c r="J17" s="19"/>
    </row>
    <row r="18" spans="1:10" ht="12.75">
      <c r="A18" s="19" t="s">
        <v>129</v>
      </c>
      <c r="B18" s="4" t="s">
        <v>13</v>
      </c>
      <c r="C18" s="41">
        <v>1934</v>
      </c>
      <c r="D18" s="26" t="s">
        <v>8</v>
      </c>
      <c r="E18" s="4" t="s">
        <v>8</v>
      </c>
      <c r="F18" s="26" t="s">
        <v>8</v>
      </c>
      <c r="G18" s="19" t="s">
        <v>8</v>
      </c>
      <c r="H18" s="19">
        <v>2.3</v>
      </c>
      <c r="I18" s="25" t="s">
        <v>8</v>
      </c>
      <c r="J18" s="19"/>
    </row>
    <row r="19" spans="1:10" ht="12.75">
      <c r="A19" s="19" t="s">
        <v>130</v>
      </c>
      <c r="B19" s="19" t="s">
        <v>131</v>
      </c>
      <c r="C19" s="41">
        <v>1931</v>
      </c>
      <c r="D19" s="26" t="s">
        <v>8</v>
      </c>
      <c r="E19" s="19">
        <v>6.5</v>
      </c>
      <c r="F19" s="25">
        <v>14.8</v>
      </c>
      <c r="G19" s="25">
        <f>F19-H19</f>
        <v>7.800000000000001</v>
      </c>
      <c r="H19" s="19">
        <v>7</v>
      </c>
      <c r="I19" s="25">
        <v>222</v>
      </c>
      <c r="J19" s="19">
        <v>130</v>
      </c>
    </row>
    <row r="20" spans="1:10" ht="12.75">
      <c r="A20" s="19" t="s">
        <v>132</v>
      </c>
      <c r="B20" s="19" t="s">
        <v>133</v>
      </c>
      <c r="C20" s="41">
        <v>1933</v>
      </c>
      <c r="D20" s="26" t="s">
        <v>8</v>
      </c>
      <c r="E20" s="19">
        <v>5.95</v>
      </c>
      <c r="F20" s="25">
        <v>29.5</v>
      </c>
      <c r="G20" s="19">
        <f>F20-H20</f>
        <v>23.4</v>
      </c>
      <c r="H20" s="19">
        <v>6.1</v>
      </c>
      <c r="I20" s="25">
        <v>72</v>
      </c>
      <c r="J20" s="19">
        <v>0</v>
      </c>
    </row>
    <row r="21" spans="1:10" ht="12.75">
      <c r="A21" s="19" t="s">
        <v>134</v>
      </c>
      <c r="B21" s="4" t="s">
        <v>13</v>
      </c>
      <c r="C21" s="41">
        <v>1932</v>
      </c>
      <c r="D21" s="26" t="s">
        <v>8</v>
      </c>
      <c r="E21" s="4" t="s">
        <v>8</v>
      </c>
      <c r="F21" s="26" t="s">
        <v>8</v>
      </c>
      <c r="G21" s="27" t="s">
        <v>8</v>
      </c>
      <c r="H21" s="19">
        <v>1.9</v>
      </c>
      <c r="I21" s="25"/>
      <c r="J21" s="19"/>
    </row>
    <row r="22" spans="1:10" ht="12.75">
      <c r="A22" s="19" t="s">
        <v>135</v>
      </c>
      <c r="B22" s="4" t="s">
        <v>13</v>
      </c>
      <c r="C22" s="41">
        <v>1936</v>
      </c>
      <c r="D22" s="26" t="s">
        <v>8</v>
      </c>
      <c r="E22" s="4" t="s">
        <v>8</v>
      </c>
      <c r="F22" s="26" t="s">
        <v>8</v>
      </c>
      <c r="G22" s="19" t="s">
        <v>8</v>
      </c>
      <c r="H22" s="19">
        <v>8</v>
      </c>
      <c r="I22" s="25"/>
      <c r="J22" s="19"/>
    </row>
    <row r="23" spans="1:10" ht="12.75">
      <c r="A23" s="19" t="s">
        <v>136</v>
      </c>
      <c r="B23" s="4" t="s">
        <v>13</v>
      </c>
      <c r="C23" s="41">
        <v>1934</v>
      </c>
      <c r="D23" s="26" t="s">
        <v>8</v>
      </c>
      <c r="E23" s="4" t="s">
        <v>8</v>
      </c>
      <c r="F23" s="26" t="s">
        <v>8</v>
      </c>
      <c r="G23" s="19" t="s">
        <v>8</v>
      </c>
      <c r="H23" s="19">
        <v>4.2</v>
      </c>
      <c r="I23" s="25"/>
      <c r="J23" s="19"/>
    </row>
    <row r="24" spans="1:10" ht="12.75">
      <c r="A24" s="25" t="s">
        <v>137</v>
      </c>
      <c r="B24" s="4" t="s">
        <v>13</v>
      </c>
      <c r="C24" s="41">
        <v>1937</v>
      </c>
      <c r="D24" s="26" t="s">
        <v>8</v>
      </c>
      <c r="E24" s="26" t="s">
        <v>8</v>
      </c>
      <c r="F24" s="26" t="s">
        <v>8</v>
      </c>
      <c r="G24" s="25" t="s">
        <v>8</v>
      </c>
      <c r="H24" s="25">
        <v>1.1</v>
      </c>
      <c r="I24" s="25"/>
      <c r="J24" s="2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E11" sqref="E11"/>
    </sheetView>
  </sheetViews>
  <sheetFormatPr defaultColWidth="9.00390625" defaultRowHeight="12.75"/>
  <cols>
    <col min="1" max="1" width="3.75390625" style="60" customWidth="1"/>
    <col min="2" max="2" width="21.75390625" style="60" customWidth="1"/>
    <col min="3" max="3" width="21.125" style="60" customWidth="1"/>
    <col min="4" max="4" width="6.25390625" style="168" customWidth="1"/>
    <col min="5" max="5" width="6.25390625" style="169" customWidth="1"/>
    <col min="6" max="6" width="7.75390625" style="60" customWidth="1"/>
    <col min="7" max="8" width="8.75390625" style="60" customWidth="1"/>
    <col min="9" max="10" width="7.75390625" style="60" customWidth="1"/>
  </cols>
  <sheetData>
    <row r="1" spans="1:10" ht="15">
      <c r="A1" s="46"/>
      <c r="B1" s="329" t="s">
        <v>333</v>
      </c>
      <c r="C1" s="330"/>
      <c r="D1" s="330"/>
      <c r="E1" s="330"/>
      <c r="F1" s="330"/>
      <c r="G1" s="330"/>
      <c r="H1" s="330"/>
      <c r="I1" s="330"/>
      <c r="J1" s="330"/>
    </row>
    <row r="2" spans="1:10" ht="12.75">
      <c r="A2" s="47"/>
      <c r="B2" s="48" t="s">
        <v>334</v>
      </c>
      <c r="C2" s="49" t="s">
        <v>335</v>
      </c>
      <c r="D2" s="50"/>
      <c r="E2" s="51"/>
      <c r="F2" s="49" t="s">
        <v>336</v>
      </c>
      <c r="G2" s="49" t="s">
        <v>337</v>
      </c>
      <c r="H2" s="49" t="s">
        <v>338</v>
      </c>
      <c r="I2" s="331" t="s">
        <v>339</v>
      </c>
      <c r="J2" s="331"/>
    </row>
    <row r="3" spans="1:10" ht="76.5">
      <c r="A3" s="52"/>
      <c r="B3" s="53" t="s">
        <v>0</v>
      </c>
      <c r="C3" s="54" t="s">
        <v>1</v>
      </c>
      <c r="D3" s="55" t="s">
        <v>2</v>
      </c>
      <c r="E3" s="56" t="s">
        <v>3</v>
      </c>
      <c r="F3" s="54" t="s">
        <v>45</v>
      </c>
      <c r="G3" s="57" t="s">
        <v>46</v>
      </c>
      <c r="H3" s="57" t="s">
        <v>48</v>
      </c>
      <c r="I3" s="58" t="s">
        <v>49</v>
      </c>
      <c r="J3" s="59" t="s">
        <v>50</v>
      </c>
    </row>
    <row r="4" spans="2:10" ht="12.75">
      <c r="B4" s="61">
        <v>1</v>
      </c>
      <c r="C4" s="62">
        <v>2</v>
      </c>
      <c r="D4" s="63">
        <v>3</v>
      </c>
      <c r="E4" s="64">
        <v>4</v>
      </c>
      <c r="F4" s="61">
        <v>5</v>
      </c>
      <c r="G4" s="62">
        <v>6</v>
      </c>
      <c r="H4" s="62">
        <v>7</v>
      </c>
      <c r="I4" s="61">
        <v>9</v>
      </c>
      <c r="J4" s="65">
        <v>10</v>
      </c>
    </row>
    <row r="5" spans="1:10" ht="12.75">
      <c r="A5" s="60">
        <v>0</v>
      </c>
      <c r="B5" s="66" t="s">
        <v>340</v>
      </c>
      <c r="C5" s="67" t="s">
        <v>341</v>
      </c>
      <c r="D5" s="68"/>
      <c r="E5" s="69">
        <v>1780</v>
      </c>
      <c r="F5" s="70">
        <v>415.9</v>
      </c>
      <c r="G5" s="71">
        <v>1117.2</v>
      </c>
      <c r="H5" s="71">
        <v>225.6</v>
      </c>
      <c r="I5" s="72">
        <v>1515</v>
      </c>
      <c r="J5" s="73">
        <v>0</v>
      </c>
    </row>
    <row r="6" spans="2:10" ht="15">
      <c r="B6" s="74" t="s">
        <v>342</v>
      </c>
      <c r="C6" s="75"/>
      <c r="D6" s="76"/>
      <c r="E6" s="77"/>
      <c r="F6" s="78"/>
      <c r="G6" s="79"/>
      <c r="H6" s="79"/>
      <c r="I6" s="80"/>
      <c r="J6" s="81"/>
    </row>
    <row r="7" spans="1:10" ht="12.75">
      <c r="A7" s="60">
        <v>1</v>
      </c>
      <c r="B7" s="67" t="s">
        <v>341</v>
      </c>
      <c r="C7" s="82" t="s">
        <v>341</v>
      </c>
      <c r="D7" s="83"/>
      <c r="E7" s="84">
        <v>1780</v>
      </c>
      <c r="F7" s="85" t="s">
        <v>8</v>
      </c>
      <c r="G7" s="86">
        <v>242.5</v>
      </c>
      <c r="H7" s="86">
        <v>225.6</v>
      </c>
      <c r="I7" s="87">
        <v>0</v>
      </c>
      <c r="J7" s="88">
        <v>0</v>
      </c>
    </row>
    <row r="8" spans="2:10" ht="12.75">
      <c r="B8" s="89" t="s">
        <v>343</v>
      </c>
      <c r="C8" s="90" t="s">
        <v>13</v>
      </c>
      <c r="D8" s="91"/>
      <c r="E8" s="92"/>
      <c r="F8" s="93" t="s">
        <v>8</v>
      </c>
      <c r="G8" s="94">
        <v>62.3</v>
      </c>
      <c r="H8" s="95" t="s">
        <v>142</v>
      </c>
      <c r="I8" s="96" t="s">
        <v>8</v>
      </c>
      <c r="J8" s="97" t="s">
        <v>8</v>
      </c>
    </row>
    <row r="9" spans="2:10" ht="12.75">
      <c r="B9" s="98" t="s">
        <v>344</v>
      </c>
      <c r="C9" s="10" t="s">
        <v>13</v>
      </c>
      <c r="D9" s="99"/>
      <c r="E9" s="100"/>
      <c r="F9" s="85" t="s">
        <v>8</v>
      </c>
      <c r="G9" s="101" t="s">
        <v>142</v>
      </c>
      <c r="H9" s="86">
        <v>4.3</v>
      </c>
      <c r="I9" s="87" t="s">
        <v>8</v>
      </c>
      <c r="J9" s="102" t="s">
        <v>8</v>
      </c>
    </row>
    <row r="10" spans="2:10" ht="12.75">
      <c r="B10" s="98" t="s">
        <v>345</v>
      </c>
      <c r="C10" s="10" t="s">
        <v>13</v>
      </c>
      <c r="D10" s="99"/>
      <c r="E10" s="100"/>
      <c r="F10" s="85" t="s">
        <v>8</v>
      </c>
      <c r="G10" s="101" t="s">
        <v>142</v>
      </c>
      <c r="H10" s="86">
        <v>8.8</v>
      </c>
      <c r="I10" s="87" t="s">
        <v>8</v>
      </c>
      <c r="J10" s="102" t="s">
        <v>8</v>
      </c>
    </row>
    <row r="11" spans="2:10" ht="12.75">
      <c r="B11" s="98" t="s">
        <v>346</v>
      </c>
      <c r="C11" s="10" t="s">
        <v>13</v>
      </c>
      <c r="D11" s="99"/>
      <c r="E11" s="100"/>
      <c r="F11" s="85" t="s">
        <v>8</v>
      </c>
      <c r="G11" s="101" t="s">
        <v>142</v>
      </c>
      <c r="H11" s="86">
        <v>2.4</v>
      </c>
      <c r="I11" s="87" t="s">
        <v>8</v>
      </c>
      <c r="J11" s="102" t="s">
        <v>8</v>
      </c>
    </row>
    <row r="12" spans="1:10" ht="12.75">
      <c r="A12" s="60">
        <v>2</v>
      </c>
      <c r="B12" s="82" t="s">
        <v>347</v>
      </c>
      <c r="C12" s="82" t="s">
        <v>347</v>
      </c>
      <c r="D12" s="83">
        <v>1943</v>
      </c>
      <c r="E12" s="84"/>
      <c r="F12" s="85" t="s">
        <v>8</v>
      </c>
      <c r="G12" s="86">
        <v>166.8</v>
      </c>
      <c r="H12" s="86">
        <v>84.9</v>
      </c>
      <c r="I12" s="87" t="s">
        <v>8</v>
      </c>
      <c r="J12" s="103">
        <v>0</v>
      </c>
    </row>
    <row r="13" spans="2:10" ht="12.75">
      <c r="B13" s="98" t="s">
        <v>348</v>
      </c>
      <c r="C13" s="10" t="s">
        <v>13</v>
      </c>
      <c r="D13" s="99"/>
      <c r="E13" s="100"/>
      <c r="F13" s="85" t="s">
        <v>8</v>
      </c>
      <c r="G13" s="101" t="s">
        <v>142</v>
      </c>
      <c r="H13" s="86">
        <v>26.6</v>
      </c>
      <c r="I13" s="87" t="s">
        <v>8</v>
      </c>
      <c r="J13" s="102" t="s">
        <v>8</v>
      </c>
    </row>
    <row r="14" spans="2:10" ht="12.75">
      <c r="B14" s="98" t="s">
        <v>349</v>
      </c>
      <c r="C14" s="10" t="s">
        <v>13</v>
      </c>
      <c r="D14" s="99"/>
      <c r="E14" s="100"/>
      <c r="F14" s="85" t="s">
        <v>8</v>
      </c>
      <c r="G14" s="101" t="s">
        <v>142</v>
      </c>
      <c r="H14" s="86">
        <v>1.3</v>
      </c>
      <c r="I14" s="87" t="s">
        <v>8</v>
      </c>
      <c r="J14" s="102" t="s">
        <v>8</v>
      </c>
    </row>
    <row r="15" spans="2:10" ht="12.75">
      <c r="B15" s="98" t="s">
        <v>350</v>
      </c>
      <c r="C15" s="10" t="s">
        <v>13</v>
      </c>
      <c r="D15" s="99"/>
      <c r="E15" s="100"/>
      <c r="F15" s="85" t="s">
        <v>8</v>
      </c>
      <c r="G15" s="101" t="s">
        <v>142</v>
      </c>
      <c r="H15" s="86">
        <v>7.2</v>
      </c>
      <c r="I15" s="87" t="s">
        <v>8</v>
      </c>
      <c r="J15" s="102" t="s">
        <v>8</v>
      </c>
    </row>
    <row r="16" spans="2:10" ht="12.75">
      <c r="B16" s="98" t="s">
        <v>351</v>
      </c>
      <c r="C16" s="10" t="s">
        <v>13</v>
      </c>
      <c r="D16" s="99"/>
      <c r="E16" s="100"/>
      <c r="F16" s="85" t="s">
        <v>8</v>
      </c>
      <c r="G16" s="101" t="s">
        <v>142</v>
      </c>
      <c r="H16" s="86">
        <v>10</v>
      </c>
      <c r="I16" s="87" t="s">
        <v>8</v>
      </c>
      <c r="J16" s="102" t="s">
        <v>8</v>
      </c>
    </row>
    <row r="17" spans="2:10" ht="12.75">
      <c r="B17" s="98" t="s">
        <v>352</v>
      </c>
      <c r="C17" s="10" t="s">
        <v>13</v>
      </c>
      <c r="D17" s="99"/>
      <c r="E17" s="100"/>
      <c r="F17" s="85" t="s">
        <v>8</v>
      </c>
      <c r="G17" s="101" t="s">
        <v>142</v>
      </c>
      <c r="H17" s="86">
        <v>1</v>
      </c>
      <c r="I17" s="87" t="s">
        <v>8</v>
      </c>
      <c r="J17" s="102" t="s">
        <v>8</v>
      </c>
    </row>
    <row r="18" spans="2:10" ht="12.75">
      <c r="B18" s="98" t="s">
        <v>353</v>
      </c>
      <c r="C18" s="10" t="s">
        <v>13</v>
      </c>
      <c r="D18" s="99"/>
      <c r="E18" s="100"/>
      <c r="F18" s="85" t="s">
        <v>8</v>
      </c>
      <c r="G18" s="101" t="s">
        <v>142</v>
      </c>
      <c r="H18" s="86">
        <v>1.8</v>
      </c>
      <c r="I18" s="87" t="s">
        <v>8</v>
      </c>
      <c r="J18" s="102" t="s">
        <v>8</v>
      </c>
    </row>
    <row r="19" spans="2:10" ht="12.75">
      <c r="B19" s="98" t="s">
        <v>354</v>
      </c>
      <c r="C19" s="10" t="s">
        <v>13</v>
      </c>
      <c r="D19" s="99"/>
      <c r="E19" s="100"/>
      <c r="F19" s="85" t="s">
        <v>8</v>
      </c>
      <c r="G19" s="101" t="s">
        <v>142</v>
      </c>
      <c r="H19" s="86">
        <v>4.5</v>
      </c>
      <c r="I19" s="87" t="s">
        <v>8</v>
      </c>
      <c r="J19" s="102" t="s">
        <v>8</v>
      </c>
    </row>
    <row r="20" spans="2:10" ht="12.75">
      <c r="B20" s="98" t="s">
        <v>355</v>
      </c>
      <c r="C20" s="10" t="s">
        <v>13</v>
      </c>
      <c r="D20" s="99"/>
      <c r="E20" s="100"/>
      <c r="F20" s="85" t="s">
        <v>8</v>
      </c>
      <c r="G20" s="101" t="s">
        <v>142</v>
      </c>
      <c r="H20" s="86">
        <v>16.8</v>
      </c>
      <c r="I20" s="87" t="s">
        <v>8</v>
      </c>
      <c r="J20" s="102" t="s">
        <v>8</v>
      </c>
    </row>
    <row r="21" spans="2:10" ht="12.75">
      <c r="B21" s="98" t="s">
        <v>356</v>
      </c>
      <c r="C21" s="10" t="s">
        <v>13</v>
      </c>
      <c r="D21" s="99"/>
      <c r="E21" s="100"/>
      <c r="F21" s="85" t="s">
        <v>8</v>
      </c>
      <c r="G21" s="101" t="s">
        <v>142</v>
      </c>
      <c r="H21" s="86">
        <v>5.7</v>
      </c>
      <c r="I21" s="87" t="s">
        <v>8</v>
      </c>
      <c r="J21" s="102" t="s">
        <v>8</v>
      </c>
    </row>
    <row r="22" spans="2:10" ht="12.75">
      <c r="B22" s="98" t="s">
        <v>357</v>
      </c>
      <c r="C22" s="10" t="s">
        <v>13</v>
      </c>
      <c r="D22" s="99"/>
      <c r="E22" s="100"/>
      <c r="F22" s="85" t="s">
        <v>8</v>
      </c>
      <c r="G22" s="101" t="s">
        <v>142</v>
      </c>
      <c r="H22" s="86">
        <v>3.8</v>
      </c>
      <c r="I22" s="87" t="s">
        <v>8</v>
      </c>
      <c r="J22" s="102" t="s">
        <v>8</v>
      </c>
    </row>
    <row r="23" spans="1:10" ht="12.75">
      <c r="A23" s="60">
        <v>3</v>
      </c>
      <c r="B23" s="82" t="s">
        <v>358</v>
      </c>
      <c r="C23" s="82" t="s">
        <v>358</v>
      </c>
      <c r="D23" s="83">
        <v>1984</v>
      </c>
      <c r="E23" s="84"/>
      <c r="F23" s="85" t="s">
        <v>8</v>
      </c>
      <c r="G23" s="86">
        <v>24.5</v>
      </c>
      <c r="H23" s="86">
        <v>18.6</v>
      </c>
      <c r="I23" s="104">
        <v>575</v>
      </c>
      <c r="J23" s="103">
        <v>230</v>
      </c>
    </row>
    <row r="24" spans="1:10" ht="12.75">
      <c r="A24" s="60">
        <v>4</v>
      </c>
      <c r="B24" s="82" t="s">
        <v>359</v>
      </c>
      <c r="C24" s="67" t="s">
        <v>359</v>
      </c>
      <c r="D24" s="105">
        <v>1954</v>
      </c>
      <c r="E24" s="106"/>
      <c r="F24" s="85" t="s">
        <v>8</v>
      </c>
      <c r="G24" s="86">
        <v>59.4</v>
      </c>
      <c r="H24" s="86">
        <v>50.7</v>
      </c>
      <c r="I24" s="104">
        <v>12</v>
      </c>
      <c r="J24" s="103">
        <v>0</v>
      </c>
    </row>
    <row r="25" spans="2:10" ht="12.75">
      <c r="B25" s="98" t="s">
        <v>360</v>
      </c>
      <c r="C25" s="10" t="s">
        <v>13</v>
      </c>
      <c r="D25" s="99"/>
      <c r="E25" s="100"/>
      <c r="F25" s="85" t="s">
        <v>8</v>
      </c>
      <c r="G25" s="101" t="s">
        <v>142</v>
      </c>
      <c r="H25" s="86">
        <v>3.7</v>
      </c>
      <c r="I25" s="87" t="s">
        <v>8</v>
      </c>
      <c r="J25" s="102" t="s">
        <v>8</v>
      </c>
    </row>
    <row r="26" spans="2:10" ht="12.75">
      <c r="B26" s="98" t="s">
        <v>361</v>
      </c>
      <c r="C26" s="10" t="s">
        <v>13</v>
      </c>
      <c r="D26" s="99"/>
      <c r="E26" s="100"/>
      <c r="F26" s="85" t="s">
        <v>8</v>
      </c>
      <c r="G26" s="101" t="s">
        <v>142</v>
      </c>
      <c r="H26" s="86">
        <v>0.6</v>
      </c>
      <c r="I26" s="87" t="s">
        <v>8</v>
      </c>
      <c r="J26" s="102" t="s">
        <v>8</v>
      </c>
    </row>
    <row r="27" spans="1:10" ht="12.75">
      <c r="A27" s="60">
        <v>5</v>
      </c>
      <c r="B27" s="82" t="s">
        <v>362</v>
      </c>
      <c r="C27" s="82" t="s">
        <v>362</v>
      </c>
      <c r="D27" s="83">
        <v>1949</v>
      </c>
      <c r="E27" s="84"/>
      <c r="F27" s="85">
        <v>28.9</v>
      </c>
      <c r="G27" s="86">
        <v>83.3</v>
      </c>
      <c r="H27" s="86">
        <v>58.5</v>
      </c>
      <c r="I27" s="87" t="s">
        <v>8</v>
      </c>
      <c r="J27" s="103">
        <v>0</v>
      </c>
    </row>
    <row r="28" spans="2:10" ht="12.75">
      <c r="B28" s="98" t="s">
        <v>363</v>
      </c>
      <c r="C28" s="10" t="s">
        <v>13</v>
      </c>
      <c r="D28" s="99"/>
      <c r="E28" s="100"/>
      <c r="F28" s="85" t="s">
        <v>8</v>
      </c>
      <c r="G28" s="101" t="s">
        <v>142</v>
      </c>
      <c r="H28" s="86">
        <v>2.2</v>
      </c>
      <c r="I28" s="87" t="s">
        <v>8</v>
      </c>
      <c r="J28" s="102" t="s">
        <v>8</v>
      </c>
    </row>
    <row r="29" spans="2:10" ht="12.75">
      <c r="B29" s="98" t="s">
        <v>364</v>
      </c>
      <c r="C29" s="10" t="s">
        <v>13</v>
      </c>
      <c r="D29" s="99"/>
      <c r="E29" s="100"/>
      <c r="F29" s="85" t="s">
        <v>8</v>
      </c>
      <c r="G29" s="101" t="s">
        <v>142</v>
      </c>
      <c r="H29" s="86">
        <v>4.9</v>
      </c>
      <c r="I29" s="87" t="s">
        <v>8</v>
      </c>
      <c r="J29" s="102" t="s">
        <v>8</v>
      </c>
    </row>
    <row r="30" spans="2:10" ht="12.75">
      <c r="B30" s="98" t="s">
        <v>365</v>
      </c>
      <c r="C30" s="10" t="s">
        <v>13</v>
      </c>
      <c r="D30" s="99"/>
      <c r="E30" s="100"/>
      <c r="F30" s="85" t="s">
        <v>8</v>
      </c>
      <c r="G30" s="101" t="s">
        <v>142</v>
      </c>
      <c r="H30" s="86">
        <v>1.6</v>
      </c>
      <c r="I30" s="87" t="s">
        <v>8</v>
      </c>
      <c r="J30" s="102" t="s">
        <v>8</v>
      </c>
    </row>
    <row r="31" spans="1:10" ht="12.75">
      <c r="A31" s="60">
        <v>6</v>
      </c>
      <c r="B31" s="82" t="s">
        <v>366</v>
      </c>
      <c r="C31" s="67" t="s">
        <v>366</v>
      </c>
      <c r="D31" s="105"/>
      <c r="E31" s="106"/>
      <c r="F31" s="85" t="s">
        <v>8</v>
      </c>
      <c r="G31" s="86">
        <v>57.8</v>
      </c>
      <c r="H31" s="86">
        <v>31.2</v>
      </c>
      <c r="I31" s="104">
        <v>345</v>
      </c>
      <c r="J31" s="103">
        <v>0</v>
      </c>
    </row>
    <row r="32" spans="2:10" ht="12.75">
      <c r="B32" s="98" t="s">
        <v>367</v>
      </c>
      <c r="C32" s="10" t="s">
        <v>13</v>
      </c>
      <c r="D32" s="99"/>
      <c r="E32" s="100"/>
      <c r="F32" s="85" t="s">
        <v>8</v>
      </c>
      <c r="G32" s="101" t="s">
        <v>142</v>
      </c>
      <c r="H32" s="86">
        <v>4.2</v>
      </c>
      <c r="I32" s="87" t="s">
        <v>8</v>
      </c>
      <c r="J32" s="102" t="s">
        <v>8</v>
      </c>
    </row>
    <row r="33" spans="2:10" ht="12.75">
      <c r="B33" s="98" t="s">
        <v>368</v>
      </c>
      <c r="C33" s="10" t="s">
        <v>13</v>
      </c>
      <c r="D33" s="99"/>
      <c r="E33" s="100"/>
      <c r="F33" s="85" t="s">
        <v>8</v>
      </c>
      <c r="G33" s="101" t="s">
        <v>142</v>
      </c>
      <c r="H33" s="86">
        <v>12.8</v>
      </c>
      <c r="I33" s="87" t="s">
        <v>8</v>
      </c>
      <c r="J33" s="102" t="s">
        <v>8</v>
      </c>
    </row>
    <row r="34" spans="1:10" ht="12.75">
      <c r="A34" s="60">
        <v>7</v>
      </c>
      <c r="B34" s="82" t="s">
        <v>369</v>
      </c>
      <c r="C34" s="82" t="s">
        <v>369</v>
      </c>
      <c r="D34" s="83">
        <v>1984</v>
      </c>
      <c r="E34" s="84">
        <v>1984</v>
      </c>
      <c r="F34" s="85" t="s">
        <v>8</v>
      </c>
      <c r="G34" s="86">
        <v>60.2</v>
      </c>
      <c r="H34" s="86">
        <v>48.1</v>
      </c>
      <c r="I34" s="104">
        <v>757</v>
      </c>
      <c r="J34" s="103">
        <v>3</v>
      </c>
    </row>
    <row r="35" spans="2:10" ht="12.75">
      <c r="B35" s="98" t="s">
        <v>370</v>
      </c>
      <c r="C35" s="10" t="s">
        <v>13</v>
      </c>
      <c r="D35" s="99"/>
      <c r="E35" s="100"/>
      <c r="F35" s="85" t="s">
        <v>8</v>
      </c>
      <c r="G35" s="101" t="s">
        <v>142</v>
      </c>
      <c r="H35" s="86">
        <v>3.3</v>
      </c>
      <c r="I35" s="87" t="s">
        <v>8</v>
      </c>
      <c r="J35" s="102" t="s">
        <v>8</v>
      </c>
    </row>
    <row r="36" spans="1:10" ht="12.75">
      <c r="A36" s="60">
        <v>8</v>
      </c>
      <c r="B36" s="82" t="s">
        <v>371</v>
      </c>
      <c r="C36" s="82" t="s">
        <v>371</v>
      </c>
      <c r="D36" s="83">
        <v>1943</v>
      </c>
      <c r="E36" s="84">
        <v>1943</v>
      </c>
      <c r="F36" s="85" t="s">
        <v>8</v>
      </c>
      <c r="G36" s="86">
        <v>125.3</v>
      </c>
      <c r="H36" s="86">
        <v>97.6</v>
      </c>
      <c r="I36" s="104">
        <v>321</v>
      </c>
      <c r="J36" s="103">
        <v>0</v>
      </c>
    </row>
    <row r="37" spans="2:10" ht="12.75">
      <c r="B37" s="98" t="s">
        <v>372</v>
      </c>
      <c r="C37" s="10" t="s">
        <v>13</v>
      </c>
      <c r="D37" s="99"/>
      <c r="E37" s="100"/>
      <c r="F37" s="85" t="s">
        <v>8</v>
      </c>
      <c r="G37" s="101" t="s">
        <v>142</v>
      </c>
      <c r="H37" s="86">
        <v>2.2</v>
      </c>
      <c r="I37" s="87" t="s">
        <v>8</v>
      </c>
      <c r="J37" s="102" t="s">
        <v>8</v>
      </c>
    </row>
    <row r="38" spans="2:10" ht="12.75">
      <c r="B38" s="98" t="s">
        <v>373</v>
      </c>
      <c r="C38" s="10" t="s">
        <v>13</v>
      </c>
      <c r="D38" s="99"/>
      <c r="E38" s="100"/>
      <c r="F38" s="85" t="s">
        <v>8</v>
      </c>
      <c r="G38" s="101" t="s">
        <v>142</v>
      </c>
      <c r="H38" s="86">
        <v>7.9</v>
      </c>
      <c r="I38" s="87" t="s">
        <v>8</v>
      </c>
      <c r="J38" s="102" t="s">
        <v>8</v>
      </c>
    </row>
    <row r="39" spans="2:10" ht="12.75">
      <c r="B39" s="107" t="s">
        <v>374</v>
      </c>
      <c r="C39" s="108" t="s">
        <v>13</v>
      </c>
      <c r="D39" s="109"/>
      <c r="E39" s="110"/>
      <c r="F39" s="111" t="s">
        <v>8</v>
      </c>
      <c r="G39" s="112" t="s">
        <v>142</v>
      </c>
      <c r="H39" s="113">
        <v>4.3</v>
      </c>
      <c r="I39" s="114" t="s">
        <v>8</v>
      </c>
      <c r="J39" s="115" t="s">
        <v>8</v>
      </c>
    </row>
    <row r="40" spans="2:10" ht="12.75">
      <c r="B40" s="98" t="s">
        <v>375</v>
      </c>
      <c r="C40" s="10" t="s">
        <v>13</v>
      </c>
      <c r="D40" s="99"/>
      <c r="E40" s="100"/>
      <c r="F40" s="85" t="s">
        <v>8</v>
      </c>
      <c r="G40" s="101" t="s">
        <v>142</v>
      </c>
      <c r="H40" s="86">
        <v>10</v>
      </c>
      <c r="I40" s="87" t="s">
        <v>8</v>
      </c>
      <c r="J40" s="102" t="s">
        <v>8</v>
      </c>
    </row>
    <row r="41" spans="2:10" ht="15">
      <c r="B41" s="74" t="s">
        <v>376</v>
      </c>
      <c r="C41" s="116"/>
      <c r="D41" s="117"/>
      <c r="E41" s="118"/>
      <c r="F41" s="119"/>
      <c r="G41" s="120"/>
      <c r="H41" s="121"/>
      <c r="I41" s="122"/>
      <c r="J41" s="123"/>
    </row>
    <row r="42" spans="1:10" ht="12.75">
      <c r="A42" s="60">
        <v>9</v>
      </c>
      <c r="B42" s="67" t="s">
        <v>377</v>
      </c>
      <c r="C42" s="124" t="s">
        <v>378</v>
      </c>
      <c r="D42" s="125">
        <v>1984</v>
      </c>
      <c r="E42" s="69">
        <v>1984</v>
      </c>
      <c r="F42" s="126">
        <v>18.42</v>
      </c>
      <c r="G42" s="86">
        <v>23.2</v>
      </c>
      <c r="H42" s="86">
        <v>3.6</v>
      </c>
      <c r="I42" s="104">
        <v>544</v>
      </c>
      <c r="J42" s="103">
        <v>93</v>
      </c>
    </row>
    <row r="43" spans="1:10" ht="12.75">
      <c r="A43" s="60">
        <v>10</v>
      </c>
      <c r="B43" s="127" t="s">
        <v>379</v>
      </c>
      <c r="C43" s="128" t="s">
        <v>380</v>
      </c>
      <c r="D43" s="129">
        <v>1985</v>
      </c>
      <c r="E43" s="130">
        <v>1985</v>
      </c>
      <c r="F43" s="131">
        <v>25.08</v>
      </c>
      <c r="G43" s="94">
        <v>30.4</v>
      </c>
      <c r="H43" s="94">
        <v>15.4</v>
      </c>
      <c r="I43" s="132">
        <v>130</v>
      </c>
      <c r="J43" s="133">
        <v>0</v>
      </c>
    </row>
    <row r="44" spans="2:10" ht="12.75">
      <c r="B44" s="98" t="s">
        <v>381</v>
      </c>
      <c r="C44" s="10" t="s">
        <v>13</v>
      </c>
      <c r="D44" s="99"/>
      <c r="E44" s="100"/>
      <c r="F44" s="85" t="s">
        <v>8</v>
      </c>
      <c r="G44" s="101" t="s">
        <v>142</v>
      </c>
      <c r="H44" s="86">
        <v>2.9</v>
      </c>
      <c r="I44" s="87" t="s">
        <v>8</v>
      </c>
      <c r="J44" s="102" t="s">
        <v>8</v>
      </c>
    </row>
    <row r="45" spans="1:10" ht="12.75">
      <c r="A45" s="60">
        <v>11</v>
      </c>
      <c r="B45" s="67" t="s">
        <v>382</v>
      </c>
      <c r="C45" s="124" t="s">
        <v>383</v>
      </c>
      <c r="D45" s="125"/>
      <c r="E45" s="69"/>
      <c r="F45" s="126">
        <v>10.6</v>
      </c>
      <c r="G45" s="86">
        <v>9.8</v>
      </c>
      <c r="H45" s="86">
        <v>3</v>
      </c>
      <c r="I45" s="104">
        <v>192</v>
      </c>
      <c r="J45" s="103">
        <v>192</v>
      </c>
    </row>
    <row r="46" spans="1:10" ht="12.75">
      <c r="A46" s="134">
        <v>12</v>
      </c>
      <c r="B46" s="67" t="s">
        <v>384</v>
      </c>
      <c r="C46" s="124" t="s">
        <v>385</v>
      </c>
      <c r="D46" s="125"/>
      <c r="E46" s="135"/>
      <c r="F46" s="126">
        <v>19.76</v>
      </c>
      <c r="G46" s="86">
        <v>25.5</v>
      </c>
      <c r="H46" s="86">
        <v>4.8</v>
      </c>
      <c r="I46" s="104">
        <v>48</v>
      </c>
      <c r="J46" s="103">
        <v>48</v>
      </c>
    </row>
    <row r="47" spans="1:10" ht="12.75">
      <c r="A47" s="60">
        <v>13</v>
      </c>
      <c r="B47" s="67" t="s">
        <v>386</v>
      </c>
      <c r="C47" s="124" t="s">
        <v>387</v>
      </c>
      <c r="D47" s="125"/>
      <c r="E47" s="135"/>
      <c r="F47" s="126">
        <v>13.42</v>
      </c>
      <c r="G47" s="86">
        <v>27.1</v>
      </c>
      <c r="H47" s="86">
        <v>5</v>
      </c>
      <c r="I47" s="104">
        <v>189</v>
      </c>
      <c r="J47" s="103">
        <v>142</v>
      </c>
    </row>
    <row r="48" spans="1:10" ht="12.75">
      <c r="A48" s="134">
        <v>14</v>
      </c>
      <c r="B48" s="82" t="s">
        <v>388</v>
      </c>
      <c r="C48" s="124" t="s">
        <v>389</v>
      </c>
      <c r="D48" s="125"/>
      <c r="E48" s="135"/>
      <c r="F48" s="126">
        <v>7.96</v>
      </c>
      <c r="G48" s="86">
        <v>27.5</v>
      </c>
      <c r="H48" s="86">
        <v>10</v>
      </c>
      <c r="I48" s="104">
        <v>7</v>
      </c>
      <c r="J48" s="103">
        <v>7</v>
      </c>
    </row>
    <row r="49" spans="1:10" ht="12.75">
      <c r="A49" s="60">
        <v>15</v>
      </c>
      <c r="B49" s="67" t="s">
        <v>390</v>
      </c>
      <c r="C49" s="124" t="s">
        <v>391</v>
      </c>
      <c r="D49" s="125"/>
      <c r="E49" s="135"/>
      <c r="F49" s="126">
        <v>6.25</v>
      </c>
      <c r="G49" s="86">
        <v>18.5</v>
      </c>
      <c r="H49" s="86">
        <v>7.5</v>
      </c>
      <c r="I49" s="104">
        <v>88</v>
      </c>
      <c r="J49" s="103">
        <v>88</v>
      </c>
    </row>
    <row r="50" spans="1:10" ht="12.75">
      <c r="A50" s="134">
        <v>16</v>
      </c>
      <c r="B50" s="67" t="s">
        <v>392</v>
      </c>
      <c r="C50" s="98" t="s">
        <v>393</v>
      </c>
      <c r="D50" s="136"/>
      <c r="E50" s="69"/>
      <c r="F50" s="126">
        <v>40.25</v>
      </c>
      <c r="G50" s="86">
        <v>19.5</v>
      </c>
      <c r="H50" s="86">
        <v>9.3</v>
      </c>
      <c r="I50" s="137">
        <v>515</v>
      </c>
      <c r="J50" s="103">
        <v>9</v>
      </c>
    </row>
    <row r="51" spans="1:10" ht="12.75">
      <c r="A51" s="60">
        <v>17</v>
      </c>
      <c r="B51" s="82" t="s">
        <v>394</v>
      </c>
      <c r="C51" s="124" t="s">
        <v>395</v>
      </c>
      <c r="D51" s="125"/>
      <c r="E51" s="135"/>
      <c r="F51" s="126">
        <v>34.74</v>
      </c>
      <c r="G51" s="86">
        <v>24.7</v>
      </c>
      <c r="H51" s="86">
        <v>3.6</v>
      </c>
      <c r="I51" s="137">
        <v>270</v>
      </c>
      <c r="J51" s="103">
        <v>17</v>
      </c>
    </row>
    <row r="52" spans="2:10" ht="12.75">
      <c r="B52" s="98" t="s">
        <v>396</v>
      </c>
      <c r="C52" s="10" t="s">
        <v>13</v>
      </c>
      <c r="D52" s="99"/>
      <c r="E52" s="100"/>
      <c r="F52" s="85" t="s">
        <v>8</v>
      </c>
      <c r="G52" s="101" t="s">
        <v>142</v>
      </c>
      <c r="H52" s="86">
        <v>2.8</v>
      </c>
      <c r="I52" s="87" t="s">
        <v>8</v>
      </c>
      <c r="J52" s="102" t="s">
        <v>8</v>
      </c>
    </row>
    <row r="53" spans="2:10" ht="12.75">
      <c r="B53" s="98" t="s">
        <v>397</v>
      </c>
      <c r="C53" s="10" t="s">
        <v>13</v>
      </c>
      <c r="D53" s="99"/>
      <c r="E53" s="100"/>
      <c r="F53" s="85" t="s">
        <v>8</v>
      </c>
      <c r="G53" s="101" t="s">
        <v>142</v>
      </c>
      <c r="H53" s="86">
        <v>2.2</v>
      </c>
      <c r="I53" s="87" t="s">
        <v>8</v>
      </c>
      <c r="J53" s="102" t="s">
        <v>8</v>
      </c>
    </row>
    <row r="54" spans="2:10" ht="12.75">
      <c r="B54" s="98" t="s">
        <v>398</v>
      </c>
      <c r="C54" s="10" t="s">
        <v>13</v>
      </c>
      <c r="D54" s="99"/>
      <c r="E54" s="100"/>
      <c r="F54" s="85" t="s">
        <v>8</v>
      </c>
      <c r="G54" s="101" t="s">
        <v>142</v>
      </c>
      <c r="H54" s="86">
        <v>4.8</v>
      </c>
      <c r="I54" s="87" t="s">
        <v>8</v>
      </c>
      <c r="J54" s="102" t="s">
        <v>8</v>
      </c>
    </row>
    <row r="55" spans="1:10" ht="12.75">
      <c r="A55" s="60">
        <v>18</v>
      </c>
      <c r="B55" s="67" t="s">
        <v>399</v>
      </c>
      <c r="C55" s="124" t="s">
        <v>400</v>
      </c>
      <c r="D55" s="125"/>
      <c r="E55" s="135"/>
      <c r="F55" s="126">
        <v>5.77</v>
      </c>
      <c r="G55" s="86">
        <v>38.2</v>
      </c>
      <c r="H55" s="86">
        <v>4.1</v>
      </c>
      <c r="I55" s="137" t="s">
        <v>401</v>
      </c>
      <c r="J55" s="103">
        <v>0</v>
      </c>
    </row>
    <row r="56" spans="2:10" ht="12.75">
      <c r="B56" s="138" t="s">
        <v>402</v>
      </c>
      <c r="C56" s="10" t="s">
        <v>13</v>
      </c>
      <c r="D56" s="99"/>
      <c r="E56" s="100"/>
      <c r="F56" s="85" t="s">
        <v>8</v>
      </c>
      <c r="G56" s="101" t="s">
        <v>142</v>
      </c>
      <c r="H56" s="86">
        <v>12</v>
      </c>
      <c r="I56" s="87" t="s">
        <v>8</v>
      </c>
      <c r="J56" s="102" t="s">
        <v>8</v>
      </c>
    </row>
    <row r="57" spans="2:10" ht="12.75">
      <c r="B57" s="139" t="s">
        <v>403</v>
      </c>
      <c r="C57" s="10" t="s">
        <v>13</v>
      </c>
      <c r="D57" s="99"/>
      <c r="E57" s="100"/>
      <c r="F57" s="85" t="s">
        <v>8</v>
      </c>
      <c r="G57" s="101" t="s">
        <v>142</v>
      </c>
      <c r="H57" s="86">
        <v>12.3</v>
      </c>
      <c r="I57" s="87" t="s">
        <v>8</v>
      </c>
      <c r="J57" s="102" t="s">
        <v>8</v>
      </c>
    </row>
    <row r="58" spans="1:10" ht="12.75">
      <c r="A58" s="60">
        <v>19</v>
      </c>
      <c r="B58" s="67" t="s">
        <v>404</v>
      </c>
      <c r="C58" s="124" t="s">
        <v>405</v>
      </c>
      <c r="D58" s="125"/>
      <c r="E58" s="135"/>
      <c r="F58" s="126">
        <v>26.74</v>
      </c>
      <c r="G58" s="86">
        <v>36.4</v>
      </c>
      <c r="H58" s="86">
        <v>5.9</v>
      </c>
      <c r="I58" s="137" t="s">
        <v>406</v>
      </c>
      <c r="J58" s="103">
        <v>189</v>
      </c>
    </row>
    <row r="59" spans="1:10" ht="12.75">
      <c r="A59" s="60">
        <v>20</v>
      </c>
      <c r="B59" s="67" t="s">
        <v>407</v>
      </c>
      <c r="C59" s="124" t="s">
        <v>408</v>
      </c>
      <c r="D59" s="125"/>
      <c r="E59" s="135"/>
      <c r="F59" s="126">
        <v>42.6</v>
      </c>
      <c r="G59" s="86">
        <v>16.6</v>
      </c>
      <c r="H59" s="86">
        <v>5.2</v>
      </c>
      <c r="I59" s="137" t="s">
        <v>409</v>
      </c>
      <c r="J59" s="103">
        <v>213</v>
      </c>
    </row>
    <row r="60" spans="2:10" ht="12.75">
      <c r="B60" s="140"/>
      <c r="C60" s="141"/>
      <c r="D60" s="142"/>
      <c r="E60" s="143"/>
      <c r="F60" s="144"/>
      <c r="G60" s="144"/>
      <c r="H60" s="78"/>
      <c r="I60" s="145"/>
      <c r="J60" s="145"/>
    </row>
    <row r="61" spans="2:10" ht="12.75">
      <c r="B61" s="146"/>
      <c r="C61" s="146"/>
      <c r="D61" s="147"/>
      <c r="E61" s="148"/>
      <c r="F61" s="332"/>
      <c r="G61" s="332"/>
      <c r="H61" s="332"/>
      <c r="I61" s="333"/>
      <c r="J61" s="333"/>
    </row>
    <row r="62" spans="2:5" ht="12.75">
      <c r="B62" s="146"/>
      <c r="C62" s="146"/>
      <c r="D62" s="147"/>
      <c r="E62" s="148"/>
    </row>
    <row r="63" spans="2:10" ht="12.75">
      <c r="B63" s="149"/>
      <c r="C63" s="150"/>
      <c r="D63" s="151"/>
      <c r="E63" s="151"/>
      <c r="F63" s="152"/>
      <c r="G63" s="152"/>
      <c r="H63" s="153"/>
      <c r="I63" s="78"/>
      <c r="J63" s="78"/>
    </row>
    <row r="64" spans="2:8" ht="12.75">
      <c r="B64" s="154"/>
      <c r="C64" s="155"/>
      <c r="D64" s="156"/>
      <c r="E64" s="156"/>
      <c r="F64" s="155"/>
      <c r="G64" s="155"/>
      <c r="H64" s="157"/>
    </row>
    <row r="65" spans="2:8" ht="12.75">
      <c r="B65" s="154"/>
      <c r="C65" s="155"/>
      <c r="D65" s="156"/>
      <c r="E65" s="156"/>
      <c r="F65" s="155"/>
      <c r="G65" s="155"/>
      <c r="H65" s="157"/>
    </row>
    <row r="66" spans="2:8" ht="12.75">
      <c r="B66" s="158"/>
      <c r="C66" s="155"/>
      <c r="D66" s="156"/>
      <c r="E66" s="156"/>
      <c r="F66" s="155"/>
      <c r="G66" s="155"/>
      <c r="H66" s="157"/>
    </row>
    <row r="67" spans="2:8" ht="12.75">
      <c r="B67" s="159"/>
      <c r="C67" s="155"/>
      <c r="D67" s="156"/>
      <c r="E67" s="156"/>
      <c r="F67" s="155"/>
      <c r="G67" s="155"/>
      <c r="H67" s="157"/>
    </row>
    <row r="68" spans="2:8" ht="12.75">
      <c r="B68" s="154"/>
      <c r="C68" s="155"/>
      <c r="D68" s="156"/>
      <c r="E68" s="156"/>
      <c r="F68" s="155"/>
      <c r="G68" s="155"/>
      <c r="H68" s="157"/>
    </row>
    <row r="69" spans="2:8" ht="12.75">
      <c r="B69" s="160"/>
      <c r="C69" s="155"/>
      <c r="D69" s="156"/>
      <c r="E69" s="156"/>
      <c r="F69" s="155"/>
      <c r="G69" s="155"/>
      <c r="H69" s="157"/>
    </row>
    <row r="70" spans="1:10" ht="12.75">
      <c r="A70" s="134"/>
      <c r="B70" s="161"/>
      <c r="C70" s="162"/>
      <c r="D70" s="163"/>
      <c r="E70" s="163"/>
      <c r="F70" s="162"/>
      <c r="G70" s="162"/>
      <c r="H70" s="164"/>
      <c r="I70" s="134"/>
      <c r="J70" s="134"/>
    </row>
    <row r="71" spans="1:10" ht="12.75">
      <c r="A71" s="134"/>
      <c r="B71" s="161"/>
      <c r="C71" s="162"/>
      <c r="D71" s="163"/>
      <c r="E71" s="163"/>
      <c r="F71" s="162"/>
      <c r="G71" s="162"/>
      <c r="H71" s="164"/>
      <c r="I71" s="134"/>
      <c r="J71" s="134"/>
    </row>
    <row r="72" spans="1:10" ht="12.75">
      <c r="A72" s="134"/>
      <c r="B72" s="161"/>
      <c r="C72" s="134"/>
      <c r="D72" s="165"/>
      <c r="E72" s="166"/>
      <c r="F72" s="162"/>
      <c r="G72" s="162"/>
      <c r="H72" s="164"/>
      <c r="I72" s="134"/>
      <c r="J72" s="134"/>
    </row>
    <row r="73" spans="1:10" ht="12.75">
      <c r="A73" s="134"/>
      <c r="B73" s="162"/>
      <c r="C73" s="134"/>
      <c r="D73" s="165"/>
      <c r="E73" s="166"/>
      <c r="F73" s="162"/>
      <c r="G73" s="162"/>
      <c r="H73" s="164"/>
      <c r="I73" s="134"/>
      <c r="J73" s="134"/>
    </row>
    <row r="74" spans="1:10" ht="12.75">
      <c r="A74" s="134"/>
      <c r="B74" s="162"/>
      <c r="C74" s="134"/>
      <c r="D74" s="165"/>
      <c r="E74" s="166"/>
      <c r="F74" s="162"/>
      <c r="G74" s="162"/>
      <c r="H74" s="164"/>
      <c r="I74" s="134"/>
      <c r="J74" s="134"/>
    </row>
    <row r="75" spans="1:10" ht="12.75">
      <c r="A75" s="134"/>
      <c r="B75" s="162"/>
      <c r="C75" s="134"/>
      <c r="D75" s="165"/>
      <c r="E75" s="166"/>
      <c r="F75" s="134"/>
      <c r="G75" s="134"/>
      <c r="H75" s="134"/>
      <c r="I75" s="134"/>
      <c r="J75" s="167"/>
    </row>
    <row r="76" spans="1:10" ht="12.75">
      <c r="A76" s="134"/>
      <c r="B76" s="134"/>
      <c r="C76" s="134"/>
      <c r="D76" s="165"/>
      <c r="E76" s="166"/>
      <c r="F76" s="134"/>
      <c r="G76" s="134"/>
      <c r="H76" s="134"/>
      <c r="I76" s="134"/>
      <c r="J76" s="134"/>
    </row>
  </sheetData>
  <mergeCells count="4">
    <mergeCell ref="B1:J1"/>
    <mergeCell ref="I2:J2"/>
    <mergeCell ref="F61:H61"/>
    <mergeCell ref="I61:J61"/>
  </mergeCells>
  <hyperlinks>
    <hyperlink ref="F2" r:id="rId1" tooltip="Планы и карты городов и регионов России в каталоге Леонида Лосина" display="КАРТЫ"/>
    <hyperlink ref="H2" r:id="rId2" tooltip="Проект &quot;Карта России&quot; Российского информационного агентства Rin.ru" display="САЙТЫ"/>
    <hyperlink ref="I2" r:id="rId3" display="ИНДЕКСЫ"/>
    <hyperlink ref="G2" r:id="rId4" tooltip="Общероссийский классификатор объектов административно-территориального деления " display="ОКАТО"/>
    <hyperlink ref="I2:J2" r:id="rId5" tooltip="Почтовые индексы и телефонные коды всех городских и сельских поселений России" display="ИНДЕКСЫ"/>
    <hyperlink ref="C7" r:id="rId6" tooltip="110001" display="СЫКТЫВКАР"/>
    <hyperlink ref="B12" r:id="rId7" tooltip="110200" display="ВОРКУТА"/>
    <hyperlink ref="C27" r:id="rId8" tooltip="110501" display="ПЕЧОРА"/>
    <hyperlink ref="B5" r:id="rId9" tooltip="110000" display="РЕСПУБЛИКА КОМИ"/>
    <hyperlink ref="C12" r:id="rId10" tooltip="110201" display="ВОРКУТА"/>
    <hyperlink ref="B24" r:id="rId11" tooltip="110400" display="ИНТА"/>
    <hyperlink ref="B27" r:id="rId12" tooltip="110500" display="ПЕЧОРА"/>
    <hyperlink ref="C36" r:id="rId13" tooltip="110801" display="УХТА"/>
    <hyperlink ref="C23" r:id="rId14" tooltip="110301" display="ВУКТЫЛ"/>
    <hyperlink ref="B23" r:id="rId15" tooltip="110300" display="ВУКТЫЛ"/>
    <hyperlink ref="C34" r:id="rId16" tooltip="110701" display="УСИНСК"/>
    <hyperlink ref="B34" r:id="rId17" tooltip="110700" display="УСИНСК"/>
    <hyperlink ref="B36" r:id="rId18" tooltip="110800" display="УХТА"/>
    <hyperlink ref="B51" r:id="rId19" tooltip="111700" display="Удорский"/>
    <hyperlink ref="C2" r:id="rId20" tooltip="Пояснения к справочнику-каталогу" display="ПРИМЕЧАНИЯ"/>
    <hyperlink ref="B31" r:id="rId21" tooltip="110600" display="СОСНОГОРСК"/>
    <hyperlink ref="B48" r:id="rId22" tooltip="111400" display="Сыктывдинский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29" sqref="F29"/>
    </sheetView>
  </sheetViews>
  <sheetFormatPr defaultColWidth="9.00390625" defaultRowHeight="12.75"/>
  <cols>
    <col min="1" max="1" width="23.375" style="0" customWidth="1"/>
    <col min="2" max="2" width="19.00390625" style="0" customWidth="1"/>
    <col min="4" max="4" width="8.125" style="0" bestFit="1" customWidth="1"/>
  </cols>
  <sheetData>
    <row r="1" spans="1:4" ht="18.75">
      <c r="A1" s="1" t="s">
        <v>43</v>
      </c>
      <c r="B1" s="1"/>
      <c r="C1" s="1"/>
      <c r="D1" s="1"/>
    </row>
    <row r="2" spans="1:4" ht="51">
      <c r="A2" s="2" t="s">
        <v>0</v>
      </c>
      <c r="B2" s="2" t="s">
        <v>1</v>
      </c>
      <c r="C2" s="3" t="s">
        <v>2</v>
      </c>
      <c r="D2" s="3" t="s">
        <v>3</v>
      </c>
    </row>
    <row r="3" spans="1:4" ht="12.75">
      <c r="A3" s="4">
        <v>1</v>
      </c>
      <c r="B3" s="4">
        <v>2</v>
      </c>
      <c r="C3" s="4">
        <v>3</v>
      </c>
      <c r="D3" s="4">
        <v>4</v>
      </c>
    </row>
    <row r="4" spans="1:4" ht="12.75">
      <c r="A4" s="5" t="s">
        <v>4</v>
      </c>
      <c r="B4" s="5" t="s">
        <v>5</v>
      </c>
      <c r="C4" s="6">
        <v>1934</v>
      </c>
      <c r="D4" s="6">
        <v>1584</v>
      </c>
    </row>
    <row r="5" spans="1:4" ht="12.75">
      <c r="A5" s="7" t="s">
        <v>6</v>
      </c>
      <c r="B5" s="7"/>
      <c r="C5" s="6"/>
      <c r="D5" s="6"/>
    </row>
    <row r="6" spans="1:4" ht="12.75">
      <c r="A6" s="8" t="s">
        <v>5</v>
      </c>
      <c r="B6" s="5" t="s">
        <v>5</v>
      </c>
      <c r="C6" s="6">
        <v>1584</v>
      </c>
      <c r="D6" s="6">
        <v>1584</v>
      </c>
    </row>
    <row r="7" spans="1:4" ht="12.75">
      <c r="A7" s="8" t="s">
        <v>7</v>
      </c>
      <c r="B7" s="5" t="s">
        <v>7</v>
      </c>
      <c r="C7" s="6">
        <v>1940</v>
      </c>
      <c r="D7" s="6"/>
    </row>
    <row r="8" spans="1:4" ht="12.75">
      <c r="A8" s="9" t="s">
        <v>9</v>
      </c>
      <c r="B8" s="5" t="s">
        <v>9</v>
      </c>
      <c r="C8" s="6">
        <v>1781</v>
      </c>
      <c r="D8" s="6">
        <v>1583</v>
      </c>
    </row>
    <row r="9" spans="1:4" ht="12.75">
      <c r="A9" s="7" t="s">
        <v>10</v>
      </c>
      <c r="B9" s="7"/>
      <c r="C9" s="6"/>
      <c r="D9" s="10"/>
    </row>
    <row r="10" spans="1:4" ht="12.75">
      <c r="A10" s="9" t="s">
        <v>11</v>
      </c>
      <c r="B10" s="8" t="s">
        <v>7</v>
      </c>
      <c r="C10" s="10" t="s">
        <v>8</v>
      </c>
      <c r="D10" s="10" t="s">
        <v>8</v>
      </c>
    </row>
    <row r="11" spans="1:4" ht="12.75">
      <c r="A11" s="9" t="s">
        <v>12</v>
      </c>
      <c r="B11" s="11" t="s">
        <v>13</v>
      </c>
      <c r="C11" s="6">
        <v>1980</v>
      </c>
      <c r="D11" s="10" t="s">
        <v>8</v>
      </c>
    </row>
    <row r="12" spans="1:4" ht="12.75">
      <c r="A12" s="9" t="s">
        <v>14</v>
      </c>
      <c r="B12" s="8" t="s">
        <v>9</v>
      </c>
      <c r="C12" s="10" t="s">
        <v>8</v>
      </c>
      <c r="D12" s="10" t="s">
        <v>8</v>
      </c>
    </row>
    <row r="13" spans="1:4" ht="12.75">
      <c r="A13" s="8" t="s">
        <v>15</v>
      </c>
      <c r="B13" s="5" t="s">
        <v>16</v>
      </c>
      <c r="C13" s="6">
        <v>1974</v>
      </c>
      <c r="D13" s="10" t="s">
        <v>8</v>
      </c>
    </row>
    <row r="14" spans="1:4" ht="12.75">
      <c r="A14" s="9" t="s">
        <v>17</v>
      </c>
      <c r="B14" s="11" t="s">
        <v>13</v>
      </c>
      <c r="C14" s="6">
        <v>1951</v>
      </c>
      <c r="D14" s="10"/>
    </row>
    <row r="15" spans="1:4" ht="12.75">
      <c r="A15" s="9" t="s">
        <v>18</v>
      </c>
      <c r="B15" s="11" t="s">
        <v>13</v>
      </c>
      <c r="C15" s="10" t="s">
        <v>8</v>
      </c>
      <c r="D15" s="10" t="s">
        <v>8</v>
      </c>
    </row>
    <row r="16" spans="1:4" ht="12.75">
      <c r="A16" s="9" t="s">
        <v>19</v>
      </c>
      <c r="B16" s="11" t="s">
        <v>13</v>
      </c>
      <c r="C16" s="6">
        <v>1942</v>
      </c>
      <c r="D16" s="10"/>
    </row>
    <row r="17" spans="1:4" ht="12.75">
      <c r="A17" s="9" t="s">
        <v>20</v>
      </c>
      <c r="B17" s="9" t="s">
        <v>21</v>
      </c>
      <c r="C17" s="6">
        <v>1984</v>
      </c>
      <c r="D17" s="10"/>
    </row>
    <row r="18" spans="1:4" ht="12.75">
      <c r="A18" s="9" t="s">
        <v>22</v>
      </c>
      <c r="B18" s="9" t="s">
        <v>23</v>
      </c>
      <c r="C18" s="6">
        <v>1974</v>
      </c>
      <c r="D18" s="10"/>
    </row>
    <row r="19" spans="1:4" ht="12.75">
      <c r="A19" s="9" t="s">
        <v>24</v>
      </c>
      <c r="B19" s="9" t="s">
        <v>25</v>
      </c>
      <c r="C19" s="6">
        <v>1975</v>
      </c>
      <c r="D19" s="10"/>
    </row>
    <row r="20" spans="1:4" ht="12.75">
      <c r="A20" s="9" t="s">
        <v>26</v>
      </c>
      <c r="B20" s="9" t="s">
        <v>27</v>
      </c>
      <c r="C20" s="6">
        <v>1973</v>
      </c>
      <c r="D20" s="10"/>
    </row>
    <row r="21" spans="1:4" ht="12.75">
      <c r="A21" s="9" t="s">
        <v>28</v>
      </c>
      <c r="B21" s="11" t="s">
        <v>13</v>
      </c>
      <c r="C21" s="6">
        <v>1951</v>
      </c>
      <c r="D21" s="10"/>
    </row>
    <row r="22" spans="1:4" ht="12.75">
      <c r="A22" s="9" t="s">
        <v>29</v>
      </c>
      <c r="B22" s="9" t="s">
        <v>30</v>
      </c>
      <c r="C22" s="6">
        <v>1969</v>
      </c>
      <c r="D22" s="10"/>
    </row>
    <row r="23" spans="1:4" ht="12.75">
      <c r="A23" s="9" t="s">
        <v>31</v>
      </c>
      <c r="B23" s="9" t="s">
        <v>32</v>
      </c>
      <c r="C23" s="6">
        <v>1972</v>
      </c>
      <c r="D23" s="10"/>
    </row>
    <row r="24" spans="1:4" ht="12.75">
      <c r="A24" s="9" t="s">
        <v>33</v>
      </c>
      <c r="B24" s="9" t="s">
        <v>34</v>
      </c>
      <c r="C24" s="6">
        <v>1975</v>
      </c>
      <c r="D24" s="10"/>
    </row>
    <row r="25" spans="1:4" ht="12.75">
      <c r="A25" s="9" t="s">
        <v>35</v>
      </c>
      <c r="B25" s="9" t="s">
        <v>36</v>
      </c>
      <c r="C25" s="6">
        <v>1974</v>
      </c>
      <c r="D25" s="10"/>
    </row>
    <row r="26" spans="1:4" ht="12.75">
      <c r="A26" s="9" t="s">
        <v>37</v>
      </c>
      <c r="B26" s="9" t="s">
        <v>38</v>
      </c>
      <c r="C26" s="6">
        <v>1966</v>
      </c>
      <c r="D26" s="10"/>
    </row>
    <row r="27" spans="1:4" ht="12.75">
      <c r="A27" s="9" t="s">
        <v>39</v>
      </c>
      <c r="B27" s="9" t="s">
        <v>40</v>
      </c>
      <c r="C27" s="6">
        <v>1965</v>
      </c>
      <c r="D27" s="10"/>
    </row>
    <row r="28" spans="1:4" ht="12.75">
      <c r="A28" s="9" t="s">
        <v>41</v>
      </c>
      <c r="B28" s="9" t="s">
        <v>42</v>
      </c>
      <c r="C28" s="6">
        <v>1927</v>
      </c>
      <c r="D28" s="10"/>
    </row>
  </sheetData>
  <hyperlinks>
    <hyperlink ref="A4" r:id="rId1" display="http://gov.mari.ru/"/>
    <hyperlink ref="B4" r:id="rId2" display="http://www.parlament.mari.ru/"/>
    <hyperlink ref="B6" r:id="rId3" display="http://yoshkar-ola.com/cit/city/"/>
    <hyperlink ref="B7" r:id="rId4" tooltip="120201" display="http://www.volzhsk.narod.ru/"/>
    <hyperlink ref="B8" r:id="rId5" display="http://pages.marsu.ru/kuzma/"/>
    <hyperlink ref="B13" r:id="rId6" tooltip="120601" display="http://zvenig2.mari-el.ru/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K3" sqref="K3"/>
    </sheetView>
  </sheetViews>
  <sheetFormatPr defaultColWidth="9.00390625" defaultRowHeight="12.75"/>
  <cols>
    <col min="1" max="1" width="26.125" style="0" customWidth="1"/>
    <col min="2" max="2" width="19.00390625" style="0" customWidth="1"/>
    <col min="3" max="3" width="7.25390625" style="0" customWidth="1"/>
    <col min="4" max="4" width="5.875" style="0" customWidth="1"/>
    <col min="5" max="5" width="7.25390625" style="0" customWidth="1"/>
    <col min="6" max="6" width="6.125" style="0" customWidth="1"/>
    <col min="7" max="7" width="6.375" style="0" customWidth="1"/>
    <col min="8" max="8" width="6.125" style="0" customWidth="1"/>
    <col min="9" max="9" width="5.125" style="0" customWidth="1"/>
  </cols>
  <sheetData>
    <row r="1" ht="12.75">
      <c r="B1" s="20" t="s">
        <v>280</v>
      </c>
    </row>
    <row r="2" ht="12.75">
      <c r="B2" s="20"/>
    </row>
    <row r="3" spans="1:9" ht="102">
      <c r="A3" s="12" t="s">
        <v>0</v>
      </c>
      <c r="B3" s="12" t="s">
        <v>1</v>
      </c>
      <c r="C3" s="13" t="s">
        <v>2</v>
      </c>
      <c r="D3" s="12" t="s">
        <v>45</v>
      </c>
      <c r="E3" s="14" t="s">
        <v>46</v>
      </c>
      <c r="F3" s="15" t="s">
        <v>47</v>
      </c>
      <c r="G3" s="14" t="s">
        <v>48</v>
      </c>
      <c r="H3" s="16" t="s">
        <v>49</v>
      </c>
      <c r="I3" s="16" t="s">
        <v>50</v>
      </c>
    </row>
    <row r="4" spans="1:9" ht="12.75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</row>
    <row r="5" spans="1:9" ht="12.75">
      <c r="A5" s="34" t="s">
        <v>281</v>
      </c>
      <c r="B5" s="34" t="s">
        <v>282</v>
      </c>
      <c r="C5" s="43">
        <v>1920</v>
      </c>
      <c r="D5" s="34">
        <f>SUM(D7:D40)</f>
        <v>18.363099999999992</v>
      </c>
      <c r="E5" s="34">
        <v>1346.3</v>
      </c>
      <c r="F5" s="34">
        <f>E5-G5</f>
        <v>884.0999999999999</v>
      </c>
      <c r="G5" s="34">
        <v>462.2</v>
      </c>
      <c r="H5" s="34">
        <v>768</v>
      </c>
      <c r="I5" s="34">
        <v>0</v>
      </c>
    </row>
    <row r="6" spans="1:9" ht="12.75">
      <c r="A6" s="44" t="s">
        <v>6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34" t="s">
        <v>282</v>
      </c>
      <c r="B7" s="34" t="s">
        <v>282</v>
      </c>
      <c r="C7" s="5">
        <v>1469</v>
      </c>
      <c r="D7" s="19" t="s">
        <v>8</v>
      </c>
      <c r="E7" s="19">
        <v>474.8</v>
      </c>
      <c r="F7" s="19">
        <f>E7-G7</f>
        <v>0</v>
      </c>
      <c r="G7" s="19">
        <v>474.8</v>
      </c>
      <c r="H7" s="19">
        <v>0</v>
      </c>
      <c r="I7" s="19">
        <v>0</v>
      </c>
    </row>
    <row r="8" spans="1:9" ht="12.75">
      <c r="A8" s="45" t="s">
        <v>283</v>
      </c>
      <c r="B8" s="19" t="s">
        <v>282</v>
      </c>
      <c r="C8" s="19"/>
      <c r="D8" s="19" t="s">
        <v>8</v>
      </c>
      <c r="E8" s="19">
        <v>160.5</v>
      </c>
      <c r="F8" s="19">
        <v>0</v>
      </c>
      <c r="G8" s="19" t="s">
        <v>142</v>
      </c>
      <c r="H8" s="19">
        <v>0</v>
      </c>
      <c r="I8" s="19">
        <v>0</v>
      </c>
    </row>
    <row r="9" spans="1:9" ht="12.75">
      <c r="A9" s="45" t="s">
        <v>284</v>
      </c>
      <c r="B9" s="19" t="s">
        <v>13</v>
      </c>
      <c r="C9" s="19"/>
      <c r="D9" s="19" t="s">
        <v>8</v>
      </c>
      <c r="E9" s="19">
        <v>130.5</v>
      </c>
      <c r="F9" s="19">
        <v>0</v>
      </c>
      <c r="G9" s="19" t="s">
        <v>142</v>
      </c>
      <c r="H9" s="19">
        <v>0</v>
      </c>
      <c r="I9" s="19">
        <v>0</v>
      </c>
    </row>
    <row r="10" spans="1:9" ht="12.75">
      <c r="A10" s="45" t="s">
        <v>285</v>
      </c>
      <c r="B10" s="19" t="s">
        <v>13</v>
      </c>
      <c r="C10" s="19"/>
      <c r="D10" s="19" t="s">
        <v>8</v>
      </c>
      <c r="E10" s="19">
        <v>171.2</v>
      </c>
      <c r="F10" s="19">
        <v>0</v>
      </c>
      <c r="G10" s="19" t="s">
        <v>142</v>
      </c>
      <c r="H10" s="19">
        <v>0</v>
      </c>
      <c r="I10" s="19">
        <v>0</v>
      </c>
    </row>
    <row r="11" spans="1:9" ht="12.75">
      <c r="A11" s="45" t="s">
        <v>286</v>
      </c>
      <c r="B11" s="19" t="s">
        <v>13</v>
      </c>
      <c r="C11" s="19"/>
      <c r="D11" s="19" t="s">
        <v>8</v>
      </c>
      <c r="E11" s="19" t="s">
        <v>142</v>
      </c>
      <c r="F11" s="19">
        <v>0</v>
      </c>
      <c r="G11" s="19">
        <v>7.2</v>
      </c>
      <c r="H11" s="19" t="s">
        <v>8</v>
      </c>
      <c r="I11" s="19" t="s">
        <v>8</v>
      </c>
    </row>
    <row r="12" spans="1:9" ht="12.75">
      <c r="A12" s="45" t="s">
        <v>287</v>
      </c>
      <c r="B12" s="19" t="s">
        <v>13</v>
      </c>
      <c r="C12" s="19"/>
      <c r="D12" s="19" t="s">
        <v>8</v>
      </c>
      <c r="E12" s="19" t="s">
        <v>142</v>
      </c>
      <c r="F12" s="19">
        <v>0</v>
      </c>
      <c r="G12" s="19">
        <v>4.7</v>
      </c>
      <c r="H12" s="19" t="s">
        <v>8</v>
      </c>
      <c r="I12" s="19" t="s">
        <v>8</v>
      </c>
    </row>
    <row r="13" spans="1:9" ht="12.75">
      <c r="A13" s="34" t="s">
        <v>288</v>
      </c>
      <c r="B13" s="34" t="s">
        <v>288</v>
      </c>
      <c r="C13" s="5">
        <v>1780</v>
      </c>
      <c r="D13" s="19" t="s">
        <v>8</v>
      </c>
      <c r="E13" s="19">
        <v>45.8</v>
      </c>
      <c r="F13" s="19">
        <v>0</v>
      </c>
      <c r="G13" s="19">
        <v>45.8</v>
      </c>
      <c r="H13" s="19">
        <v>195</v>
      </c>
      <c r="I13" s="19">
        <v>0</v>
      </c>
    </row>
    <row r="14" spans="1:9" ht="12.75">
      <c r="A14" s="34" t="s">
        <v>289</v>
      </c>
      <c r="B14" s="34" t="s">
        <v>289</v>
      </c>
      <c r="C14" s="19">
        <v>1925</v>
      </c>
      <c r="D14" s="19" t="s">
        <v>8</v>
      </c>
      <c r="E14" s="19">
        <v>53.1</v>
      </c>
      <c r="F14" s="19">
        <v>0</v>
      </c>
      <c r="G14" s="19">
        <v>53.1</v>
      </c>
      <c r="H14" s="19">
        <v>82</v>
      </c>
      <c r="I14" s="19">
        <v>0</v>
      </c>
    </row>
    <row r="15" spans="1:9" ht="12.75">
      <c r="A15" s="34" t="s">
        <v>290</v>
      </c>
      <c r="B15" s="34" t="s">
        <v>290</v>
      </c>
      <c r="C15" s="19">
        <v>1965</v>
      </c>
      <c r="D15" s="19" t="s">
        <v>8</v>
      </c>
      <c r="E15" s="19">
        <v>124.2</v>
      </c>
      <c r="F15" s="19">
        <v>0</v>
      </c>
      <c r="G15" s="19">
        <v>124.2</v>
      </c>
      <c r="H15" s="19">
        <v>14</v>
      </c>
      <c r="I15" s="19">
        <v>20</v>
      </c>
    </row>
    <row r="16" spans="1:9" ht="12.75">
      <c r="A16" s="34" t="s">
        <v>291</v>
      </c>
      <c r="B16" s="34" t="s">
        <v>291</v>
      </c>
      <c r="C16" s="19">
        <v>1937</v>
      </c>
      <c r="D16" s="19">
        <v>0.0131</v>
      </c>
      <c r="E16" s="19">
        <v>39.1</v>
      </c>
      <c r="F16" s="19">
        <v>0</v>
      </c>
      <c r="G16" s="19">
        <v>39.1</v>
      </c>
      <c r="H16" s="19">
        <v>110</v>
      </c>
      <c r="I16" s="19">
        <v>0</v>
      </c>
    </row>
    <row r="17" spans="1:9" ht="12.75">
      <c r="A17" s="44" t="s">
        <v>10</v>
      </c>
      <c r="B17" s="19"/>
      <c r="C17" s="19"/>
      <c r="D17" s="19"/>
      <c r="E17" s="19"/>
      <c r="F17" s="19"/>
      <c r="G17" s="19"/>
      <c r="H17" s="19"/>
      <c r="I17" s="19"/>
    </row>
    <row r="18" spans="1:9" ht="12.75">
      <c r="A18" s="19" t="s">
        <v>292</v>
      </c>
      <c r="B18" s="19" t="s">
        <v>288</v>
      </c>
      <c r="C18" s="19"/>
      <c r="D18" s="19">
        <v>1.93</v>
      </c>
      <c r="E18" s="19">
        <v>45.8</v>
      </c>
      <c r="F18" s="19">
        <f>E18-G18</f>
        <v>0</v>
      </c>
      <c r="G18" s="19">
        <v>45.8</v>
      </c>
      <c r="H18" s="19">
        <v>195</v>
      </c>
      <c r="I18" s="19">
        <v>0</v>
      </c>
    </row>
    <row r="19" spans="1:9" ht="12.75">
      <c r="A19" s="19" t="s">
        <v>293</v>
      </c>
      <c r="B19" s="19"/>
      <c r="C19" s="19">
        <v>1938</v>
      </c>
      <c r="D19" s="19" t="s">
        <v>8</v>
      </c>
      <c r="E19" s="19" t="s">
        <v>142</v>
      </c>
      <c r="F19" s="19">
        <v>0</v>
      </c>
      <c r="G19" s="19">
        <v>2.7</v>
      </c>
      <c r="H19" s="19" t="s">
        <v>8</v>
      </c>
      <c r="I19" s="19" t="s">
        <v>8</v>
      </c>
    </row>
    <row r="20" spans="1:9" ht="12.75">
      <c r="A20" s="19" t="s">
        <v>294</v>
      </c>
      <c r="B20" s="19" t="s">
        <v>295</v>
      </c>
      <c r="C20" s="19"/>
      <c r="D20" s="19">
        <v>0.56</v>
      </c>
      <c r="E20" s="19">
        <v>21.5</v>
      </c>
      <c r="F20" s="19">
        <f>E20-G20</f>
        <v>19</v>
      </c>
      <c r="G20" s="19">
        <v>2.5</v>
      </c>
      <c r="H20" s="19">
        <v>87</v>
      </c>
      <c r="I20" s="19">
        <v>33</v>
      </c>
    </row>
    <row r="21" spans="1:9" ht="12.75">
      <c r="A21" s="19" t="s">
        <v>296</v>
      </c>
      <c r="B21" s="19" t="s">
        <v>297</v>
      </c>
      <c r="C21" s="19"/>
      <c r="D21" s="19">
        <v>0.93</v>
      </c>
      <c r="E21" s="19">
        <v>39.6</v>
      </c>
      <c r="F21" s="19">
        <f>E21-G21</f>
        <v>33.6</v>
      </c>
      <c r="G21" s="19">
        <v>6</v>
      </c>
      <c r="H21" s="19">
        <v>133</v>
      </c>
      <c r="I21" s="19">
        <v>54</v>
      </c>
    </row>
    <row r="22" spans="1:9" ht="12.75">
      <c r="A22" s="19" t="s">
        <v>298</v>
      </c>
      <c r="B22" s="19" t="s">
        <v>299</v>
      </c>
      <c r="C22" s="19">
        <v>1938</v>
      </c>
      <c r="D22" s="19">
        <v>0.99</v>
      </c>
      <c r="E22" s="19">
        <v>43.2</v>
      </c>
      <c r="F22" s="19">
        <f>E22-G22</f>
        <v>30.500000000000004</v>
      </c>
      <c r="G22" s="19">
        <v>12.7</v>
      </c>
      <c r="H22" s="19">
        <v>89</v>
      </c>
      <c r="I22" s="19">
        <v>0</v>
      </c>
    </row>
    <row r="23" spans="1:9" ht="12.75">
      <c r="A23" s="19" t="s">
        <v>300</v>
      </c>
      <c r="B23" s="19" t="s">
        <v>301</v>
      </c>
      <c r="C23" s="19">
        <v>1938</v>
      </c>
      <c r="D23" s="19">
        <v>1.2</v>
      </c>
      <c r="E23" s="19">
        <v>28.2</v>
      </c>
      <c r="F23" s="19">
        <f>E23-G23</f>
        <v>18.9</v>
      </c>
      <c r="G23" s="19">
        <v>9.3</v>
      </c>
      <c r="H23" s="19">
        <v>113</v>
      </c>
      <c r="I23" s="19">
        <v>0</v>
      </c>
    </row>
    <row r="24" spans="1:9" ht="12.75">
      <c r="A24" s="19" t="s">
        <v>302</v>
      </c>
      <c r="B24" s="19" t="s">
        <v>13</v>
      </c>
      <c r="C24" s="19">
        <v>1938</v>
      </c>
      <c r="D24" s="19" t="s">
        <v>8</v>
      </c>
      <c r="E24" s="19" t="s">
        <v>142</v>
      </c>
      <c r="F24" s="19">
        <v>0</v>
      </c>
      <c r="G24" s="19">
        <v>1.9</v>
      </c>
      <c r="H24" s="19" t="s">
        <v>8</v>
      </c>
      <c r="I24" s="19" t="s">
        <v>8</v>
      </c>
    </row>
    <row r="25" spans="1:9" ht="12.75">
      <c r="A25" s="19" t="s">
        <v>303</v>
      </c>
      <c r="B25" s="19" t="s">
        <v>289</v>
      </c>
      <c r="C25" s="19"/>
      <c r="D25" s="19">
        <v>0.98</v>
      </c>
      <c r="E25" s="19">
        <v>53.1</v>
      </c>
      <c r="F25" s="19">
        <f aca="true" t="shared" si="0" ref="F25:F36">E25-G25</f>
        <v>0</v>
      </c>
      <c r="G25" s="19">
        <v>53.1</v>
      </c>
      <c r="H25" s="19">
        <v>82</v>
      </c>
      <c r="I25" s="19">
        <v>0</v>
      </c>
    </row>
    <row r="26" spans="1:9" ht="12.75">
      <c r="A26" s="19" t="s">
        <v>304</v>
      </c>
      <c r="B26" s="19" t="s">
        <v>305</v>
      </c>
      <c r="C26" s="19">
        <v>1967</v>
      </c>
      <c r="D26" s="19">
        <v>0.49</v>
      </c>
      <c r="E26" s="19">
        <v>26</v>
      </c>
      <c r="F26" s="19">
        <f t="shared" si="0"/>
        <v>13.6</v>
      </c>
      <c r="G26" s="19">
        <v>12.4</v>
      </c>
      <c r="H26" s="19">
        <v>95</v>
      </c>
      <c r="I26" s="19">
        <v>13</v>
      </c>
    </row>
    <row r="27" spans="1:9" ht="12.75">
      <c r="A27" s="19" t="s">
        <v>306</v>
      </c>
      <c r="B27" s="19" t="s">
        <v>307</v>
      </c>
      <c r="C27" s="19"/>
      <c r="D27" s="19">
        <v>0.64</v>
      </c>
      <c r="E27" s="19">
        <v>28.8</v>
      </c>
      <c r="F27" s="19">
        <f t="shared" si="0"/>
        <v>24.200000000000003</v>
      </c>
      <c r="G27" s="19">
        <v>4.6</v>
      </c>
      <c r="H27" s="19">
        <v>110</v>
      </c>
      <c r="I27" s="19">
        <v>30</v>
      </c>
    </row>
    <row r="28" spans="1:9" ht="12.75">
      <c r="A28" s="19" t="s">
        <v>308</v>
      </c>
      <c r="B28" s="19" t="s">
        <v>309</v>
      </c>
      <c r="C28" s="19"/>
      <c r="D28" s="19">
        <v>0.49</v>
      </c>
      <c r="E28" s="19">
        <v>17.9</v>
      </c>
      <c r="F28" s="19">
        <f t="shared" si="0"/>
        <v>13.099999999999998</v>
      </c>
      <c r="G28" s="19">
        <v>4.8</v>
      </c>
      <c r="H28" s="19">
        <v>56</v>
      </c>
      <c r="I28" s="19">
        <v>17</v>
      </c>
    </row>
    <row r="29" spans="1:9" ht="12.75">
      <c r="A29" s="19" t="s">
        <v>310</v>
      </c>
      <c r="B29" s="19" t="s">
        <v>311</v>
      </c>
      <c r="C29" s="19"/>
      <c r="D29" s="19">
        <v>0.7</v>
      </c>
      <c r="E29" s="19">
        <v>22.3</v>
      </c>
      <c r="F29" s="19">
        <f t="shared" si="0"/>
        <v>19.5</v>
      </c>
      <c r="G29" s="19">
        <v>2.8</v>
      </c>
      <c r="H29" s="19">
        <v>101</v>
      </c>
      <c r="I29" s="19">
        <v>28</v>
      </c>
    </row>
    <row r="30" spans="1:9" ht="12.75">
      <c r="A30" s="19" t="s">
        <v>312</v>
      </c>
      <c r="B30" s="19" t="s">
        <v>313</v>
      </c>
      <c r="C30" s="19">
        <v>1856</v>
      </c>
      <c r="D30" s="19">
        <v>0.7</v>
      </c>
      <c r="E30" s="19">
        <v>27.7</v>
      </c>
      <c r="F30" s="19">
        <f t="shared" si="0"/>
        <v>16.799999999999997</v>
      </c>
      <c r="G30" s="19">
        <v>10.9</v>
      </c>
      <c r="H30" s="19">
        <v>48</v>
      </c>
      <c r="I30" s="19">
        <v>48</v>
      </c>
    </row>
    <row r="31" spans="1:9" ht="12.75">
      <c r="A31" s="19" t="s">
        <v>314</v>
      </c>
      <c r="B31" s="19" t="s">
        <v>315</v>
      </c>
      <c r="C31" s="19"/>
      <c r="D31" s="19">
        <v>0.84</v>
      </c>
      <c r="E31" s="19">
        <v>36.9</v>
      </c>
      <c r="F31" s="19">
        <f t="shared" si="0"/>
        <v>34.199999999999996</v>
      </c>
      <c r="G31" s="19">
        <v>2.7</v>
      </c>
      <c r="H31" s="19">
        <v>49</v>
      </c>
      <c r="I31" s="19">
        <v>39</v>
      </c>
    </row>
    <row r="32" spans="1:9" ht="12.75">
      <c r="A32" s="19" t="s">
        <v>316</v>
      </c>
      <c r="B32" s="19" t="s">
        <v>317</v>
      </c>
      <c r="C32" s="19"/>
      <c r="D32" s="19">
        <v>1.14</v>
      </c>
      <c r="E32" s="19">
        <v>18.1</v>
      </c>
      <c r="F32" s="19">
        <f t="shared" si="0"/>
        <v>11.500000000000002</v>
      </c>
      <c r="G32" s="19">
        <v>6.6</v>
      </c>
      <c r="H32" s="19">
        <v>146</v>
      </c>
      <c r="I32" s="19">
        <v>40</v>
      </c>
    </row>
    <row r="33" spans="1:9" ht="12.75">
      <c r="A33" s="19" t="s">
        <v>318</v>
      </c>
      <c r="B33" s="19" t="s">
        <v>319</v>
      </c>
      <c r="C33" s="19"/>
      <c r="D33" s="19">
        <v>0.63</v>
      </c>
      <c r="E33" s="19">
        <v>29.4</v>
      </c>
      <c r="F33" s="19">
        <f t="shared" si="0"/>
        <v>22.4</v>
      </c>
      <c r="G33" s="19">
        <v>7</v>
      </c>
      <c r="H33" s="19">
        <v>75</v>
      </c>
      <c r="I33" s="19">
        <v>0</v>
      </c>
    </row>
    <row r="34" spans="1:9" ht="12.75">
      <c r="A34" s="19" t="s">
        <v>320</v>
      </c>
      <c r="B34" s="19" t="s">
        <v>321</v>
      </c>
      <c r="C34" s="5">
        <v>1584</v>
      </c>
      <c r="D34" s="19">
        <v>0.84</v>
      </c>
      <c r="E34" s="19">
        <v>36.6</v>
      </c>
      <c r="F34" s="19">
        <f t="shared" si="0"/>
        <v>25.5</v>
      </c>
      <c r="G34" s="19">
        <v>11.1</v>
      </c>
      <c r="H34" s="19">
        <v>37</v>
      </c>
      <c r="I34" s="19">
        <v>8</v>
      </c>
    </row>
    <row r="35" spans="1:9" ht="12.75">
      <c r="A35" s="19" t="s">
        <v>322</v>
      </c>
      <c r="B35" s="19" t="s">
        <v>323</v>
      </c>
      <c r="C35" s="19"/>
      <c r="D35" s="19">
        <v>1.46</v>
      </c>
      <c r="E35" s="19">
        <v>58.5</v>
      </c>
      <c r="F35" s="19">
        <f t="shared" si="0"/>
        <v>46.8</v>
      </c>
      <c r="G35" s="19">
        <v>11.7</v>
      </c>
      <c r="H35" s="19">
        <v>14</v>
      </c>
      <c r="I35" s="19">
        <v>14</v>
      </c>
    </row>
    <row r="36" spans="1:9" ht="12.75">
      <c r="A36" s="19" t="s">
        <v>324</v>
      </c>
      <c r="B36" s="19" t="s">
        <v>325</v>
      </c>
      <c r="C36" s="19"/>
      <c r="D36" s="19">
        <v>0.79</v>
      </c>
      <c r="E36" s="19">
        <v>16.4</v>
      </c>
      <c r="F36" s="19">
        <f t="shared" si="0"/>
        <v>12.299999999999999</v>
      </c>
      <c r="G36" s="19">
        <v>4.1</v>
      </c>
      <c r="H36" s="19">
        <v>152</v>
      </c>
      <c r="I36" s="19">
        <v>76</v>
      </c>
    </row>
    <row r="37" spans="1:9" ht="12.75">
      <c r="A37" s="19" t="s">
        <v>326</v>
      </c>
      <c r="B37" s="19" t="s">
        <v>291</v>
      </c>
      <c r="C37" s="19"/>
      <c r="D37" s="19">
        <v>1.06</v>
      </c>
      <c r="E37" s="19">
        <v>39.1</v>
      </c>
      <c r="F37" s="19">
        <v>0</v>
      </c>
      <c r="G37" s="19">
        <v>39.1</v>
      </c>
      <c r="H37" s="19">
        <v>110</v>
      </c>
      <c r="I37" s="19">
        <v>0</v>
      </c>
    </row>
    <row r="38" spans="1:9" ht="12.75">
      <c r="A38" s="19" t="s">
        <v>327</v>
      </c>
      <c r="B38" s="19" t="s">
        <v>328</v>
      </c>
      <c r="C38" s="5">
        <v>1590</v>
      </c>
      <c r="D38" s="19">
        <v>0.91</v>
      </c>
      <c r="E38" s="19">
        <v>35.5</v>
      </c>
      <c r="F38" s="19">
        <f>E38-G38</f>
        <v>24.6</v>
      </c>
      <c r="G38" s="19">
        <v>10.9</v>
      </c>
      <c r="H38" s="19">
        <v>86</v>
      </c>
      <c r="I38" s="19">
        <v>59</v>
      </c>
    </row>
    <row r="39" spans="1:9" ht="12.75">
      <c r="A39" s="19" t="s">
        <v>329</v>
      </c>
      <c r="B39" s="19" t="s">
        <v>330</v>
      </c>
      <c r="C39" s="19"/>
      <c r="D39" s="19">
        <v>0.58</v>
      </c>
      <c r="E39" s="19">
        <v>25.1</v>
      </c>
      <c r="F39" s="19">
        <f>E39-G39</f>
        <v>21.900000000000002</v>
      </c>
      <c r="G39" s="19">
        <v>3.2</v>
      </c>
      <c r="H39" s="19">
        <v>145</v>
      </c>
      <c r="I39" s="19">
        <v>67</v>
      </c>
    </row>
    <row r="40" spans="1:9" ht="12.75">
      <c r="A40" s="19" t="s">
        <v>331</v>
      </c>
      <c r="B40" s="19" t="s">
        <v>332</v>
      </c>
      <c r="C40" s="19"/>
      <c r="D40" s="19">
        <v>0.49</v>
      </c>
      <c r="E40" s="19">
        <v>19.3</v>
      </c>
      <c r="F40" s="19">
        <f>E40-G40</f>
        <v>15.700000000000001</v>
      </c>
      <c r="G40" s="19">
        <v>3.6</v>
      </c>
      <c r="H40" s="19">
        <v>104</v>
      </c>
      <c r="I40" s="19">
        <v>23</v>
      </c>
    </row>
  </sheetData>
  <hyperlinks>
    <hyperlink ref="C5" r:id="rId1" tooltip="Дата преобразования в Чувашскую АССР-21 апреля 1925" display="D:\Сайт_04\Подготовка\Вся Россия плюс\1920"/>
    <hyperlink ref="C7" r:id="rId2" tooltip="Указана дата первого упоминания в летописных сведениях о городе" display="D:\Сайт_04\Подготовка\Вся Россия плюс\1469"/>
    <hyperlink ref="C13" r:id="rId3" tooltip="Первоначальные сведения об основании города относятся к 50-м годам 16 века." display="D:\Сайт_04\Подготовка\Вся Россия плюс\1780"/>
    <hyperlink ref="C34" r:id="rId4" tooltip="Указан год основания города в виде укрепленного пункта." display="D:\Сайт_04\Подготовка\Вся Россия плюс\1584"/>
    <hyperlink ref="C38" r:id="rId5" tooltip="Указан год основания города в виде укрепленного пункта." display="D:\Сайт_04\Подготовка\Вся Россия плюс\1590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">
      <selection activeCell="C2" sqref="C2:D2"/>
    </sheetView>
  </sheetViews>
  <sheetFormatPr defaultColWidth="9.00390625" defaultRowHeight="12.75"/>
  <cols>
    <col min="1" max="1" width="14.625" style="256" customWidth="1"/>
    <col min="2" max="2" width="14.25390625" style="256" customWidth="1"/>
    <col min="3" max="3" width="4.125" style="256" customWidth="1"/>
    <col min="4" max="4" width="5.875" style="256" customWidth="1"/>
    <col min="5" max="5" width="5.625" style="256" customWidth="1"/>
    <col min="6" max="6" width="6.25390625" style="256" customWidth="1"/>
    <col min="7" max="7" width="5.125" style="256" customWidth="1"/>
    <col min="8" max="8" width="7.125" style="256" customWidth="1"/>
    <col min="9" max="9" width="6.25390625" style="256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9" ht="63">
      <c r="A2" s="230" t="s">
        <v>0</v>
      </c>
      <c r="B2" s="230" t="s">
        <v>1</v>
      </c>
      <c r="C2" s="335" t="s">
        <v>603</v>
      </c>
      <c r="D2" s="335" t="s">
        <v>604</v>
      </c>
      <c r="E2" s="230" t="s">
        <v>45</v>
      </c>
      <c r="F2" s="231" t="s">
        <v>605</v>
      </c>
      <c r="G2" s="231" t="s">
        <v>606</v>
      </c>
      <c r="H2" s="231" t="s">
        <v>607</v>
      </c>
      <c r="I2" s="232" t="s">
        <v>49</v>
      </c>
    </row>
    <row r="3" spans="1:9" ht="12.75">
      <c r="A3" s="233">
        <v>1</v>
      </c>
      <c r="B3" s="233">
        <v>2</v>
      </c>
      <c r="C3" s="233">
        <v>3</v>
      </c>
      <c r="D3" s="233">
        <v>4</v>
      </c>
      <c r="E3" s="233">
        <v>5</v>
      </c>
      <c r="F3" s="233">
        <v>6</v>
      </c>
      <c r="G3" s="233">
        <v>7</v>
      </c>
      <c r="H3" s="233">
        <v>8</v>
      </c>
      <c r="I3" s="233">
        <v>9</v>
      </c>
    </row>
    <row r="4" spans="1:9" ht="22.5">
      <c r="A4" s="234" t="s">
        <v>694</v>
      </c>
      <c r="B4" s="234" t="s">
        <v>695</v>
      </c>
      <c r="C4" s="236">
        <v>1938</v>
      </c>
      <c r="D4" s="236">
        <v>1858</v>
      </c>
      <c r="E4" s="298">
        <v>788.6</v>
      </c>
      <c r="F4" s="237">
        <v>1485.8</v>
      </c>
      <c r="G4" s="238">
        <v>279</v>
      </c>
      <c r="H4" s="237">
        <v>600.5</v>
      </c>
      <c r="I4" s="299">
        <v>8533</v>
      </c>
    </row>
    <row r="5" spans="1:9" ht="12.75">
      <c r="A5" s="239" t="s">
        <v>610</v>
      </c>
      <c r="B5" s="240"/>
      <c r="C5" s="241"/>
      <c r="D5" s="236"/>
      <c r="E5" s="243"/>
      <c r="F5" s="243"/>
      <c r="G5" s="245">
        <v>303.4</v>
      </c>
      <c r="H5" s="243"/>
      <c r="I5" s="243"/>
    </row>
    <row r="6" spans="1:9" ht="12.75">
      <c r="A6" s="234" t="s">
        <v>695</v>
      </c>
      <c r="B6" s="234" t="s">
        <v>695</v>
      </c>
      <c r="C6" s="236"/>
      <c r="D6" s="236">
        <v>1858</v>
      </c>
      <c r="E6" s="243" t="s">
        <v>8</v>
      </c>
      <c r="F6" s="242">
        <v>600.5</v>
      </c>
      <c r="G6" s="245">
        <v>0</v>
      </c>
      <c r="H6" s="242">
        <v>600.5</v>
      </c>
      <c r="I6" s="246">
        <v>0</v>
      </c>
    </row>
    <row r="7" spans="1:9" ht="22.5">
      <c r="A7" s="300" t="s">
        <v>696</v>
      </c>
      <c r="B7" s="234" t="s">
        <v>695</v>
      </c>
      <c r="C7" s="248"/>
      <c r="D7" s="236">
        <v>1858</v>
      </c>
      <c r="E7" s="243" t="s">
        <v>8</v>
      </c>
      <c r="F7" s="242">
        <v>133.4</v>
      </c>
      <c r="G7" s="245"/>
      <c r="H7" s="246" t="s">
        <v>142</v>
      </c>
      <c r="I7" s="246" t="s">
        <v>8</v>
      </c>
    </row>
    <row r="8" spans="1:9" ht="22.5">
      <c r="A8" s="300" t="s">
        <v>697</v>
      </c>
      <c r="B8" s="234" t="s">
        <v>695</v>
      </c>
      <c r="C8" s="241"/>
      <c r="D8" s="236">
        <v>1858</v>
      </c>
      <c r="E8" s="243" t="s">
        <v>8</v>
      </c>
      <c r="F8" s="242">
        <v>191.5</v>
      </c>
      <c r="G8" s="245"/>
      <c r="H8" s="246" t="s">
        <v>142</v>
      </c>
      <c r="I8" s="246" t="s">
        <v>8</v>
      </c>
    </row>
    <row r="9" spans="1:9" ht="22.5">
      <c r="A9" s="300" t="s">
        <v>698</v>
      </c>
      <c r="B9" s="240" t="s">
        <v>13</v>
      </c>
      <c r="C9" s="250"/>
      <c r="D9" s="248"/>
      <c r="E9" s="243" t="s">
        <v>8</v>
      </c>
      <c r="F9" s="242">
        <v>69.7</v>
      </c>
      <c r="G9" s="245"/>
      <c r="H9" s="246" t="s">
        <v>142</v>
      </c>
      <c r="I9" s="246" t="s">
        <v>8</v>
      </c>
    </row>
    <row r="10" spans="1:9" ht="22.5">
      <c r="A10" s="300" t="s">
        <v>699</v>
      </c>
      <c r="B10" s="240" t="s">
        <v>13</v>
      </c>
      <c r="C10" s="248"/>
      <c r="D10" s="248"/>
      <c r="E10" s="243" t="s">
        <v>8</v>
      </c>
      <c r="F10" s="242">
        <v>101.5</v>
      </c>
      <c r="G10" s="245"/>
      <c r="H10" s="246" t="s">
        <v>142</v>
      </c>
      <c r="I10" s="246" t="s">
        <v>8</v>
      </c>
    </row>
    <row r="11" spans="1:9" ht="22.5">
      <c r="A11" s="300" t="s">
        <v>700</v>
      </c>
      <c r="B11" s="240" t="s">
        <v>13</v>
      </c>
      <c r="C11" s="241"/>
      <c r="D11" s="248"/>
      <c r="E11" s="243" t="s">
        <v>8</v>
      </c>
      <c r="F11" s="242">
        <v>104.4</v>
      </c>
      <c r="G11" s="245"/>
      <c r="H11" s="246" t="s">
        <v>142</v>
      </c>
      <c r="I11" s="246" t="s">
        <v>8</v>
      </c>
    </row>
    <row r="12" spans="1:9" ht="12.75">
      <c r="A12" s="240" t="s">
        <v>701</v>
      </c>
      <c r="B12" s="247" t="s">
        <v>701</v>
      </c>
      <c r="C12" s="248"/>
      <c r="D12" s="248">
        <v>1973</v>
      </c>
      <c r="E12" s="243" t="s">
        <v>8</v>
      </c>
      <c r="F12" s="242">
        <v>52.3</v>
      </c>
      <c r="G12" s="245">
        <v>0</v>
      </c>
      <c r="H12" s="242">
        <v>52.3</v>
      </c>
      <c r="I12" s="246">
        <v>328</v>
      </c>
    </row>
    <row r="13" spans="1:9" ht="12.75">
      <c r="A13" s="240" t="s">
        <v>702</v>
      </c>
      <c r="B13" s="240" t="s">
        <v>702</v>
      </c>
      <c r="C13" s="241"/>
      <c r="D13" s="248">
        <v>1938</v>
      </c>
      <c r="E13" s="243" t="s">
        <v>8</v>
      </c>
      <c r="F13" s="242">
        <v>17</v>
      </c>
      <c r="G13" s="245">
        <v>0</v>
      </c>
      <c r="H13" s="242">
        <v>17</v>
      </c>
      <c r="I13" s="246">
        <v>231</v>
      </c>
    </row>
    <row r="14" spans="1:9" ht="22.5">
      <c r="A14" s="247" t="s">
        <v>703</v>
      </c>
      <c r="B14" s="251" t="s">
        <v>703</v>
      </c>
      <c r="C14" s="241"/>
      <c r="D14" s="248">
        <v>1932</v>
      </c>
      <c r="E14" s="243" t="s">
        <v>8</v>
      </c>
      <c r="F14" s="242">
        <v>286.7</v>
      </c>
      <c r="G14" s="245">
        <v>0</v>
      </c>
      <c r="H14" s="242">
        <v>286.7</v>
      </c>
      <c r="I14" s="246">
        <v>356</v>
      </c>
    </row>
    <row r="15" spans="1:9" ht="22.5">
      <c r="A15" s="300" t="s">
        <v>704</v>
      </c>
      <c r="B15" s="240" t="s">
        <v>13</v>
      </c>
      <c r="C15" s="248"/>
      <c r="D15" s="248"/>
      <c r="E15" s="243" t="s">
        <v>8</v>
      </c>
      <c r="F15" s="242">
        <v>85.4</v>
      </c>
      <c r="G15" s="245"/>
      <c r="H15" s="246" t="s">
        <v>142</v>
      </c>
      <c r="I15" s="246" t="s">
        <v>8</v>
      </c>
    </row>
    <row r="16" spans="1:9" ht="12.75">
      <c r="A16" s="300" t="s">
        <v>705</v>
      </c>
      <c r="B16" s="240" t="s">
        <v>13</v>
      </c>
      <c r="C16" s="241"/>
      <c r="D16" s="248"/>
      <c r="E16" s="243" t="s">
        <v>8</v>
      </c>
      <c r="F16" s="242">
        <v>201.3</v>
      </c>
      <c r="G16" s="245"/>
      <c r="H16" s="246" t="s">
        <v>142</v>
      </c>
      <c r="I16" s="246" t="s">
        <v>8</v>
      </c>
    </row>
    <row r="17" spans="1:9" ht="22.5">
      <c r="A17" s="234" t="s">
        <v>706</v>
      </c>
      <c r="B17" s="247" t="s">
        <v>706</v>
      </c>
      <c r="C17" s="241"/>
      <c r="D17" s="248">
        <v>1850</v>
      </c>
      <c r="E17" s="243" t="s">
        <v>8</v>
      </c>
      <c r="F17" s="242">
        <v>30.6</v>
      </c>
      <c r="G17" s="245">
        <v>0</v>
      </c>
      <c r="H17" s="242">
        <v>30.6</v>
      </c>
      <c r="I17" s="246">
        <v>977</v>
      </c>
    </row>
    <row r="18" spans="1:9" ht="22.5">
      <c r="A18" s="240" t="s">
        <v>707</v>
      </c>
      <c r="B18" s="234" t="s">
        <v>707</v>
      </c>
      <c r="C18" s="248"/>
      <c r="D18" s="248">
        <v>1941</v>
      </c>
      <c r="E18" s="243" t="s">
        <v>8</v>
      </c>
      <c r="F18" s="242">
        <v>29.8</v>
      </c>
      <c r="G18" s="245">
        <v>0</v>
      </c>
      <c r="H18" s="242">
        <v>29.8</v>
      </c>
      <c r="I18" s="246">
        <v>866</v>
      </c>
    </row>
    <row r="19" spans="1:9" ht="12.75">
      <c r="A19" s="239" t="s">
        <v>631</v>
      </c>
      <c r="B19" s="240"/>
      <c r="C19" s="241"/>
      <c r="D19" s="250"/>
      <c r="E19" s="243"/>
      <c r="F19" s="243"/>
      <c r="G19" s="245"/>
      <c r="H19" s="243"/>
      <c r="I19" s="243"/>
    </row>
    <row r="20" spans="1:9" ht="12.75">
      <c r="A20" s="240" t="s">
        <v>708</v>
      </c>
      <c r="B20" s="240" t="s">
        <v>701</v>
      </c>
      <c r="C20" s="241"/>
      <c r="D20" s="241">
        <v>1973</v>
      </c>
      <c r="E20" s="244">
        <v>16.72</v>
      </c>
      <c r="F20" s="242">
        <v>27.9</v>
      </c>
      <c r="G20" s="245">
        <f>F20-H21-H22</f>
        <v>11.2</v>
      </c>
      <c r="H20" s="242">
        <v>52.3</v>
      </c>
      <c r="I20" s="246">
        <v>328</v>
      </c>
    </row>
    <row r="21" spans="1:9" ht="12.75">
      <c r="A21" s="240" t="s">
        <v>709</v>
      </c>
      <c r="B21" s="240" t="s">
        <v>13</v>
      </c>
      <c r="C21" s="241"/>
      <c r="D21" s="241">
        <v>1948</v>
      </c>
      <c r="E21" s="243" t="s">
        <v>8</v>
      </c>
      <c r="F21" s="246" t="s">
        <v>142</v>
      </c>
      <c r="G21" s="245"/>
      <c r="H21" s="242">
        <v>2.5</v>
      </c>
      <c r="I21" s="246" t="s">
        <v>8</v>
      </c>
    </row>
    <row r="22" spans="1:9" ht="12.75">
      <c r="A22" s="240" t="s">
        <v>710</v>
      </c>
      <c r="B22" s="240" t="s">
        <v>13</v>
      </c>
      <c r="C22" s="241"/>
      <c r="D22" s="241">
        <v>1951</v>
      </c>
      <c r="E22" s="243" t="s">
        <v>8</v>
      </c>
      <c r="F22" s="246" t="s">
        <v>142</v>
      </c>
      <c r="G22" s="245"/>
      <c r="H22" s="242">
        <v>14.2</v>
      </c>
      <c r="I22" s="246" t="s">
        <v>8</v>
      </c>
    </row>
    <row r="23" spans="1:9" ht="12.75">
      <c r="A23" s="240" t="s">
        <v>711</v>
      </c>
      <c r="B23" s="301" t="s">
        <v>712</v>
      </c>
      <c r="C23" s="241"/>
      <c r="D23" s="241"/>
      <c r="E23" s="244">
        <v>167.71</v>
      </c>
      <c r="F23" s="242">
        <v>3.6</v>
      </c>
      <c r="G23" s="245">
        <f>F23+H23</f>
        <v>5</v>
      </c>
      <c r="H23" s="242">
        <v>1.4</v>
      </c>
      <c r="I23" s="246">
        <v>1447</v>
      </c>
    </row>
    <row r="24" spans="1:9" ht="12.75">
      <c r="A24" s="240" t="s">
        <v>713</v>
      </c>
      <c r="B24" s="240" t="s">
        <v>702</v>
      </c>
      <c r="C24" s="241"/>
      <c r="D24" s="250">
        <v>1938</v>
      </c>
      <c r="E24" s="244">
        <v>2.46</v>
      </c>
      <c r="F24" s="242">
        <v>9.9</v>
      </c>
      <c r="G24" s="245">
        <f>F24</f>
        <v>9.9</v>
      </c>
      <c r="H24" s="242">
        <v>9.9</v>
      </c>
      <c r="I24" s="246">
        <v>231</v>
      </c>
    </row>
    <row r="25" spans="1:9" ht="12.75">
      <c r="A25" s="234" t="s">
        <v>714</v>
      </c>
      <c r="B25" s="240" t="s">
        <v>715</v>
      </c>
      <c r="C25" s="241"/>
      <c r="D25" s="241">
        <v>1958</v>
      </c>
      <c r="E25" s="244">
        <v>25.91</v>
      </c>
      <c r="F25" s="242">
        <v>46.7</v>
      </c>
      <c r="G25" s="245">
        <f>F25-H25-H26-H27</f>
        <v>15.500000000000004</v>
      </c>
      <c r="H25" s="242">
        <v>19.4</v>
      </c>
      <c r="I25" s="246">
        <v>906</v>
      </c>
    </row>
    <row r="26" spans="1:9" ht="22.5">
      <c r="A26" s="240" t="s">
        <v>716</v>
      </c>
      <c r="B26" s="240" t="s">
        <v>13</v>
      </c>
      <c r="C26" s="241"/>
      <c r="D26" s="241">
        <v>1949</v>
      </c>
      <c r="E26" s="243" t="s">
        <v>8</v>
      </c>
      <c r="F26" s="246" t="s">
        <v>142</v>
      </c>
      <c r="G26" s="245"/>
      <c r="H26" s="242">
        <v>4.1</v>
      </c>
      <c r="I26" s="246" t="s">
        <v>8</v>
      </c>
    </row>
    <row r="27" spans="1:9" ht="22.5">
      <c r="A27" s="240" t="s">
        <v>717</v>
      </c>
      <c r="B27" s="240" t="s">
        <v>13</v>
      </c>
      <c r="C27" s="236"/>
      <c r="D27" s="236">
        <v>1959</v>
      </c>
      <c r="E27" s="243" t="s">
        <v>8</v>
      </c>
      <c r="F27" s="246" t="s">
        <v>142</v>
      </c>
      <c r="G27" s="245"/>
      <c r="H27" s="242">
        <v>7.7</v>
      </c>
      <c r="I27" s="246" t="s">
        <v>8</v>
      </c>
    </row>
    <row r="28" spans="1:9" ht="12.75">
      <c r="A28" s="240" t="s">
        <v>718</v>
      </c>
      <c r="B28" s="240" t="s">
        <v>719</v>
      </c>
      <c r="C28" s="252"/>
      <c r="D28" s="252">
        <v>1949</v>
      </c>
      <c r="E28" s="244">
        <v>63.77</v>
      </c>
      <c r="F28" s="242">
        <v>32.8</v>
      </c>
      <c r="G28" s="245">
        <f>F28-H28-H29-H30-H31</f>
        <v>5.399999999999998</v>
      </c>
      <c r="H28" s="242">
        <v>16.4</v>
      </c>
      <c r="I28" s="246">
        <v>652</v>
      </c>
    </row>
    <row r="29" spans="1:9" ht="22.5">
      <c r="A29" s="240" t="s">
        <v>720</v>
      </c>
      <c r="B29" s="240" t="s">
        <v>13</v>
      </c>
      <c r="C29" s="241"/>
      <c r="D29" s="241">
        <v>1985</v>
      </c>
      <c r="E29" s="243" t="s">
        <v>8</v>
      </c>
      <c r="F29" s="246" t="s">
        <v>142</v>
      </c>
      <c r="G29" s="245"/>
      <c r="H29" s="242">
        <v>6.9</v>
      </c>
      <c r="I29" s="246" t="s">
        <v>8</v>
      </c>
    </row>
    <row r="30" spans="1:9" ht="12.75">
      <c r="A30" s="240" t="s">
        <v>721</v>
      </c>
      <c r="B30" s="240" t="s">
        <v>13</v>
      </c>
      <c r="C30" s="236"/>
      <c r="D30" s="236">
        <v>1942</v>
      </c>
      <c r="E30" s="243" t="s">
        <v>8</v>
      </c>
      <c r="F30" s="246" t="s">
        <v>142</v>
      </c>
      <c r="G30" s="245"/>
      <c r="H30" s="242">
        <v>1.3</v>
      </c>
      <c r="I30" s="246" t="s">
        <v>8</v>
      </c>
    </row>
    <row r="31" spans="1:9" ht="12.75">
      <c r="A31" s="240" t="s">
        <v>722</v>
      </c>
      <c r="B31" s="240" t="s">
        <v>13</v>
      </c>
      <c r="C31" s="252"/>
      <c r="D31" s="252">
        <v>1949</v>
      </c>
      <c r="E31" s="243" t="s">
        <v>8</v>
      </c>
      <c r="F31" s="246" t="s">
        <v>142</v>
      </c>
      <c r="G31" s="245"/>
      <c r="H31" s="242">
        <v>2.8</v>
      </c>
      <c r="I31" s="246" t="s">
        <v>8</v>
      </c>
    </row>
    <row r="32" spans="1:9" ht="12.75">
      <c r="A32" s="240" t="s">
        <v>225</v>
      </c>
      <c r="B32" s="235" t="s">
        <v>723</v>
      </c>
      <c r="C32" s="248"/>
      <c r="D32" s="248">
        <v>1951</v>
      </c>
      <c r="E32" s="244">
        <v>4.29</v>
      </c>
      <c r="F32" s="242">
        <v>28.6</v>
      </c>
      <c r="G32" s="245">
        <f>F32-H32-H33</f>
        <v>9.8</v>
      </c>
      <c r="H32" s="242">
        <v>16.8</v>
      </c>
      <c r="I32" s="246">
        <v>130</v>
      </c>
    </row>
    <row r="33" spans="1:9" ht="22.5">
      <c r="A33" s="240" t="s">
        <v>724</v>
      </c>
      <c r="B33" s="240" t="s">
        <v>13</v>
      </c>
      <c r="C33" s="248"/>
      <c r="D33" s="248">
        <v>1948</v>
      </c>
      <c r="E33" s="243" t="s">
        <v>8</v>
      </c>
      <c r="F33" s="246" t="s">
        <v>142</v>
      </c>
      <c r="G33" s="245"/>
      <c r="H33" s="242">
        <v>2</v>
      </c>
      <c r="I33" s="246" t="s">
        <v>8</v>
      </c>
    </row>
    <row r="34" spans="1:9" ht="22.5">
      <c r="A34" s="240" t="s">
        <v>725</v>
      </c>
      <c r="B34" s="240" t="s">
        <v>703</v>
      </c>
      <c r="C34" s="248"/>
      <c r="D34" s="248">
        <v>1932</v>
      </c>
      <c r="E34" s="244">
        <v>25.23</v>
      </c>
      <c r="F34" s="242">
        <v>29</v>
      </c>
      <c r="G34" s="245">
        <f>F34-H35</f>
        <v>28.1</v>
      </c>
      <c r="H34" s="242">
        <v>286.7</v>
      </c>
      <c r="I34" s="246">
        <v>356</v>
      </c>
    </row>
    <row r="35" spans="1:9" ht="12.75">
      <c r="A35" s="240" t="s">
        <v>726</v>
      </c>
      <c r="B35" s="240" t="s">
        <v>13</v>
      </c>
      <c r="C35" s="241"/>
      <c r="D35" s="241">
        <v>1949</v>
      </c>
      <c r="E35" s="243" t="s">
        <v>8</v>
      </c>
      <c r="F35" s="246" t="s">
        <v>142</v>
      </c>
      <c r="G35" s="245"/>
      <c r="H35" s="242">
        <v>0.9</v>
      </c>
      <c r="I35" s="246" t="s">
        <v>8</v>
      </c>
    </row>
    <row r="36" spans="1:9" ht="12.75">
      <c r="A36" s="240" t="s">
        <v>727</v>
      </c>
      <c r="B36" s="240" t="s">
        <v>728</v>
      </c>
      <c r="C36" s="241"/>
      <c r="D36" s="241">
        <v>1962</v>
      </c>
      <c r="E36" s="244">
        <v>32.15</v>
      </c>
      <c r="F36" s="242">
        <v>57.6</v>
      </c>
      <c r="G36" s="245">
        <f>F36-H36-H37-H38</f>
        <v>28.10000000000001</v>
      </c>
      <c r="H36" s="242">
        <v>11.2</v>
      </c>
      <c r="I36" s="246">
        <v>68</v>
      </c>
    </row>
    <row r="37" spans="1:9" ht="12.75">
      <c r="A37" s="240" t="s">
        <v>729</v>
      </c>
      <c r="B37" s="240" t="s">
        <v>13</v>
      </c>
      <c r="C37" s="241"/>
      <c r="D37" s="241">
        <v>1962</v>
      </c>
      <c r="E37" s="243" t="s">
        <v>8</v>
      </c>
      <c r="F37" s="246" t="s">
        <v>142</v>
      </c>
      <c r="G37" s="245"/>
      <c r="H37" s="242">
        <v>5.8</v>
      </c>
      <c r="I37" s="246" t="s">
        <v>8</v>
      </c>
    </row>
    <row r="38" spans="1:9" ht="12.75">
      <c r="A38" s="240" t="s">
        <v>730</v>
      </c>
      <c r="B38" s="240" t="s">
        <v>13</v>
      </c>
      <c r="C38" s="241"/>
      <c r="D38" s="241">
        <v>1938</v>
      </c>
      <c r="E38" s="243" t="s">
        <v>8</v>
      </c>
      <c r="F38" s="246" t="s">
        <v>142</v>
      </c>
      <c r="G38" s="245"/>
      <c r="H38" s="242">
        <v>12.5</v>
      </c>
      <c r="I38" s="246" t="s">
        <v>8</v>
      </c>
    </row>
    <row r="39" spans="1:9" ht="12.75">
      <c r="A39" s="240" t="s">
        <v>731</v>
      </c>
      <c r="B39" s="301" t="s">
        <v>732</v>
      </c>
      <c r="C39" s="252"/>
      <c r="D39" s="252">
        <v>1962</v>
      </c>
      <c r="E39" s="244">
        <v>27.34</v>
      </c>
      <c r="F39" s="242">
        <v>21.7</v>
      </c>
      <c r="G39" s="245">
        <f>F39+H39</f>
        <v>27.799999999999997</v>
      </c>
      <c r="H39" s="242">
        <v>6.1</v>
      </c>
      <c r="I39" s="246">
        <v>205</v>
      </c>
    </row>
    <row r="40" spans="1:9" ht="22.5">
      <c r="A40" s="240" t="s">
        <v>733</v>
      </c>
      <c r="B40" s="240" t="s">
        <v>706</v>
      </c>
      <c r="C40" s="241"/>
      <c r="D40" s="241">
        <v>1850</v>
      </c>
      <c r="E40" s="244">
        <v>16.41</v>
      </c>
      <c r="F40" s="242">
        <v>16.6</v>
      </c>
      <c r="G40" s="244">
        <f>F40-H41-H42-H43</f>
        <v>8.100000000000001</v>
      </c>
      <c r="H40" s="242">
        <v>30.6</v>
      </c>
      <c r="I40" s="246">
        <v>977</v>
      </c>
    </row>
    <row r="41" spans="1:9" ht="12.75">
      <c r="A41" s="240" t="s">
        <v>734</v>
      </c>
      <c r="B41" s="240" t="s">
        <v>13</v>
      </c>
      <c r="C41" s="253"/>
      <c r="D41" s="241">
        <v>1952</v>
      </c>
      <c r="E41" s="243" t="s">
        <v>8</v>
      </c>
      <c r="F41" s="246" t="s">
        <v>142</v>
      </c>
      <c r="G41" s="245"/>
      <c r="H41" s="242">
        <v>2.4</v>
      </c>
      <c r="I41" s="246" t="s">
        <v>8</v>
      </c>
    </row>
    <row r="42" spans="1:9" ht="12.75">
      <c r="A42" s="240" t="s">
        <v>735</v>
      </c>
      <c r="B42" s="240" t="s">
        <v>13</v>
      </c>
      <c r="C42" s="233"/>
      <c r="D42" s="248">
        <v>1949</v>
      </c>
      <c r="E42" s="243" t="s">
        <v>8</v>
      </c>
      <c r="F42" s="246" t="s">
        <v>142</v>
      </c>
      <c r="G42" s="245"/>
      <c r="H42" s="242">
        <v>2.9</v>
      </c>
      <c r="I42" s="246" t="s">
        <v>8</v>
      </c>
    </row>
    <row r="43" spans="1:9" ht="22.5">
      <c r="A43" s="240" t="s">
        <v>736</v>
      </c>
      <c r="B43" s="240" t="s">
        <v>13</v>
      </c>
      <c r="C43" s="241"/>
      <c r="D43" s="241">
        <v>1974</v>
      </c>
      <c r="E43" s="243" t="s">
        <v>8</v>
      </c>
      <c r="F43" s="246" t="s">
        <v>142</v>
      </c>
      <c r="G43" s="245"/>
      <c r="H43" s="242">
        <v>3.2</v>
      </c>
      <c r="I43" s="246" t="s">
        <v>8</v>
      </c>
    </row>
    <row r="44" spans="1:9" ht="12.75">
      <c r="A44" s="234" t="s">
        <v>737</v>
      </c>
      <c r="B44" s="240" t="s">
        <v>738</v>
      </c>
      <c r="C44" s="233"/>
      <c r="D44" s="241">
        <v>1949</v>
      </c>
      <c r="E44" s="244">
        <v>162.83</v>
      </c>
      <c r="F44" s="242">
        <v>14.3</v>
      </c>
      <c r="G44" s="245">
        <f>F44-H44</f>
        <v>8.200000000000001</v>
      </c>
      <c r="H44" s="242">
        <v>6.1</v>
      </c>
      <c r="I44" s="246">
        <v>1677</v>
      </c>
    </row>
    <row r="45" spans="1:9" ht="22.5">
      <c r="A45" s="240" t="s">
        <v>739</v>
      </c>
      <c r="B45" s="301" t="s">
        <v>740</v>
      </c>
      <c r="C45" s="233"/>
      <c r="D45" s="241"/>
      <c r="E45" s="244">
        <v>34.97</v>
      </c>
      <c r="F45" s="242">
        <v>7.5</v>
      </c>
      <c r="G45" s="245">
        <f>F45+H45</f>
        <v>10.4</v>
      </c>
      <c r="H45" s="242">
        <v>2.9</v>
      </c>
      <c r="I45" s="246">
        <v>1096</v>
      </c>
    </row>
    <row r="46" spans="1:9" ht="22.5">
      <c r="A46" s="240" t="s">
        <v>741</v>
      </c>
      <c r="B46" s="240" t="s">
        <v>707</v>
      </c>
      <c r="C46" s="233"/>
      <c r="D46" s="241">
        <v>1941</v>
      </c>
      <c r="E46" s="244">
        <v>15.98</v>
      </c>
      <c r="F46" s="242">
        <v>21.6</v>
      </c>
      <c r="G46" s="245">
        <f>F46-H47-H48-H49</f>
        <v>0.8000000000000016</v>
      </c>
      <c r="H46" s="242">
        <v>29.8</v>
      </c>
      <c r="I46" s="246">
        <v>866</v>
      </c>
    </row>
    <row r="47" spans="1:9" ht="22.5">
      <c r="A47" s="240" t="s">
        <v>742</v>
      </c>
      <c r="B47" s="240" t="s">
        <v>13</v>
      </c>
      <c r="C47" s="254"/>
      <c r="D47" s="241">
        <v>1960</v>
      </c>
      <c r="E47" s="243" t="s">
        <v>8</v>
      </c>
      <c r="F47" s="246" t="s">
        <v>142</v>
      </c>
      <c r="G47" s="245"/>
      <c r="H47" s="242">
        <v>11.9</v>
      </c>
      <c r="I47" s="246" t="s">
        <v>8</v>
      </c>
    </row>
    <row r="48" spans="1:9" ht="12.75">
      <c r="A48" s="240" t="s">
        <v>743</v>
      </c>
      <c r="B48" s="240" t="s">
        <v>13</v>
      </c>
      <c r="C48" s="249"/>
      <c r="D48" s="241">
        <v>1969</v>
      </c>
      <c r="E48" s="243" t="s">
        <v>8</v>
      </c>
      <c r="F48" s="246" t="s">
        <v>142</v>
      </c>
      <c r="G48" s="245"/>
      <c r="H48" s="242">
        <v>5.1</v>
      </c>
      <c r="I48" s="246" t="s">
        <v>8</v>
      </c>
    </row>
    <row r="49" spans="1:9" ht="12.75">
      <c r="A49" s="240" t="s">
        <v>744</v>
      </c>
      <c r="B49" s="240" t="s">
        <v>13</v>
      </c>
      <c r="C49" s="241"/>
      <c r="D49" s="241">
        <v>1959</v>
      </c>
      <c r="E49" s="243" t="s">
        <v>8</v>
      </c>
      <c r="F49" s="246" t="s">
        <v>142</v>
      </c>
      <c r="G49" s="245"/>
      <c r="H49" s="242">
        <v>3.8</v>
      </c>
      <c r="I49" s="246" t="s">
        <v>8</v>
      </c>
    </row>
    <row r="50" spans="1:9" ht="12.75">
      <c r="A50" s="240" t="s">
        <v>745</v>
      </c>
      <c r="B50" s="240" t="s">
        <v>746</v>
      </c>
      <c r="C50" s="241"/>
      <c r="D50" s="241">
        <v>1966</v>
      </c>
      <c r="E50" s="244">
        <v>31.03</v>
      </c>
      <c r="F50" s="242">
        <v>39.8</v>
      </c>
      <c r="G50" s="245">
        <f>F50-H50-H51</f>
        <v>22.299999999999997</v>
      </c>
      <c r="H50" s="242">
        <v>15.5</v>
      </c>
      <c r="I50" s="246">
        <v>394</v>
      </c>
    </row>
    <row r="51" spans="1:9" ht="12.75">
      <c r="A51" s="240" t="s">
        <v>747</v>
      </c>
      <c r="B51" s="240" t="s">
        <v>13</v>
      </c>
      <c r="C51" s="241"/>
      <c r="D51" s="241">
        <v>1958</v>
      </c>
      <c r="E51" s="243" t="s">
        <v>8</v>
      </c>
      <c r="F51" s="246" t="s">
        <v>142</v>
      </c>
      <c r="G51" s="245"/>
      <c r="H51" s="242">
        <v>2</v>
      </c>
      <c r="I51" s="246" t="s">
        <v>8</v>
      </c>
    </row>
    <row r="52" spans="1:9" ht="22.5">
      <c r="A52" s="240" t="s">
        <v>748</v>
      </c>
      <c r="B52" s="301" t="s">
        <v>749</v>
      </c>
      <c r="C52" s="241"/>
      <c r="D52" s="241"/>
      <c r="E52" s="244">
        <v>96.08</v>
      </c>
      <c r="F52" s="242">
        <v>2.5</v>
      </c>
      <c r="G52" s="245">
        <f>F52+H52</f>
        <v>4.2</v>
      </c>
      <c r="H52" s="242">
        <v>1.7</v>
      </c>
      <c r="I52" s="246">
        <v>1547</v>
      </c>
    </row>
    <row r="53" spans="1:9" ht="12.75">
      <c r="A53" s="240" t="s">
        <v>750</v>
      </c>
      <c r="B53" s="301" t="s">
        <v>751</v>
      </c>
      <c r="C53" s="233"/>
      <c r="D53" s="241"/>
      <c r="E53" s="244">
        <v>39.31</v>
      </c>
      <c r="F53" s="242">
        <v>27</v>
      </c>
      <c r="G53" s="245">
        <f>F53+H53</f>
        <v>32</v>
      </c>
      <c r="H53" s="242">
        <v>5</v>
      </c>
      <c r="I53" s="246">
        <v>757</v>
      </c>
    </row>
    <row r="54" spans="1:9" ht="12.75">
      <c r="A54" s="240" t="s">
        <v>752</v>
      </c>
      <c r="B54" s="240" t="s">
        <v>695</v>
      </c>
      <c r="C54" s="254"/>
      <c r="D54" s="241">
        <v>1858</v>
      </c>
      <c r="E54" s="244">
        <v>23.99</v>
      </c>
      <c r="F54" s="242">
        <v>81.8</v>
      </c>
      <c r="G54" s="245">
        <f>F54-H55</f>
        <v>76.6</v>
      </c>
      <c r="H54" s="242">
        <v>600.5</v>
      </c>
      <c r="I54" s="246">
        <v>0</v>
      </c>
    </row>
    <row r="55" spans="1:9" ht="22.5">
      <c r="A55" s="240" t="s">
        <v>753</v>
      </c>
      <c r="B55" s="240" t="s">
        <v>13</v>
      </c>
      <c r="C55" s="254"/>
      <c r="D55" s="241">
        <v>1950</v>
      </c>
      <c r="E55" s="243" t="s">
        <v>8</v>
      </c>
      <c r="F55" s="246" t="s">
        <v>142</v>
      </c>
      <c r="G55" s="245"/>
      <c r="H55" s="242">
        <v>5.2</v>
      </c>
      <c r="I55" s="246" t="s">
        <v>8</v>
      </c>
    </row>
    <row r="56" spans="1:9" ht="12.75">
      <c r="A56" s="302"/>
      <c r="B56" s="302"/>
      <c r="C56" s="303"/>
      <c r="D56" s="304"/>
      <c r="E56" s="305"/>
      <c r="F56" s="306"/>
      <c r="G56" s="306"/>
      <c r="H56" s="306"/>
      <c r="I56" s="307"/>
    </row>
    <row r="57" spans="1:9" ht="12.75">
      <c r="A57" s="302"/>
      <c r="B57" s="302"/>
      <c r="C57" s="308"/>
      <c r="D57" s="304"/>
      <c r="E57" s="305"/>
      <c r="F57" s="306"/>
      <c r="G57" s="306"/>
      <c r="H57" s="306"/>
      <c r="I57" s="307"/>
    </row>
    <row r="58" spans="1:9" ht="12.75">
      <c r="A58" s="309"/>
      <c r="B58" s="302"/>
      <c r="C58" s="304"/>
      <c r="D58" s="304"/>
      <c r="E58" s="305"/>
      <c r="F58" s="306"/>
      <c r="G58" s="306"/>
      <c r="H58" s="306"/>
      <c r="I58" s="307"/>
    </row>
    <row r="59" spans="1:9" ht="12.75">
      <c r="A59" s="302"/>
      <c r="B59" s="302"/>
      <c r="C59" s="304"/>
      <c r="D59" s="304"/>
      <c r="E59" s="305"/>
      <c r="F59" s="306"/>
      <c r="G59" s="306"/>
      <c r="H59" s="306"/>
      <c r="I59" s="307"/>
    </row>
    <row r="60" spans="1:9" ht="12.75">
      <c r="A60" s="302"/>
      <c r="B60" s="302"/>
      <c r="C60" s="310"/>
      <c r="D60" s="311"/>
      <c r="E60" s="305"/>
      <c r="F60" s="306"/>
      <c r="G60" s="312"/>
      <c r="H60" s="306"/>
      <c r="I60" s="307"/>
    </row>
    <row r="61" spans="1:9" ht="12.75">
      <c r="A61" s="302"/>
      <c r="B61" s="302"/>
      <c r="C61" s="308"/>
      <c r="D61" s="304"/>
      <c r="E61" s="305"/>
      <c r="F61" s="306"/>
      <c r="G61" s="306"/>
      <c r="H61" s="306"/>
      <c r="I61" s="307"/>
    </row>
    <row r="62" spans="1:9" ht="12.75">
      <c r="A62" s="302"/>
      <c r="B62" s="302"/>
      <c r="C62" s="303"/>
      <c r="D62" s="304"/>
      <c r="E62" s="305"/>
      <c r="F62" s="306"/>
      <c r="G62" s="306"/>
      <c r="H62" s="306"/>
      <c r="I62" s="307"/>
    </row>
    <row r="63" spans="1:9" ht="12.75">
      <c r="A63" s="302"/>
      <c r="B63" s="302"/>
      <c r="C63" s="313"/>
      <c r="D63" s="314"/>
      <c r="E63" s="305"/>
      <c r="F63" s="306"/>
      <c r="G63" s="306"/>
      <c r="H63" s="306"/>
      <c r="I63" s="307"/>
    </row>
    <row r="64" spans="1:9" ht="12.75">
      <c r="A64" s="309"/>
      <c r="B64" s="309"/>
      <c r="C64" s="303"/>
      <c r="D64" s="304"/>
      <c r="E64" s="305"/>
      <c r="F64" s="306"/>
      <c r="G64" s="306"/>
      <c r="H64" s="306"/>
      <c r="I64" s="307"/>
    </row>
    <row r="65" spans="1:9" ht="12.75">
      <c r="A65" s="302"/>
      <c r="B65" s="302"/>
      <c r="C65" s="308"/>
      <c r="D65" s="304"/>
      <c r="E65" s="305"/>
      <c r="F65" s="306"/>
      <c r="G65" s="306"/>
      <c r="H65" s="306"/>
      <c r="I65" s="307"/>
    </row>
    <row r="66" spans="1:9" ht="12.75">
      <c r="A66" s="302"/>
      <c r="B66" s="309"/>
      <c r="C66" s="304"/>
      <c r="D66" s="304"/>
      <c r="E66" s="305"/>
      <c r="F66" s="306"/>
      <c r="G66" s="306"/>
      <c r="H66" s="306"/>
      <c r="I66" s="307"/>
    </row>
    <row r="67" spans="1:9" ht="12.75">
      <c r="A67" s="302"/>
      <c r="B67" s="315"/>
      <c r="C67" s="304"/>
      <c r="D67" s="304"/>
      <c r="E67" s="305"/>
      <c r="F67" s="306"/>
      <c r="G67" s="306"/>
      <c r="H67" s="306"/>
      <c r="I67" s="307"/>
    </row>
    <row r="68" spans="1:9" ht="12.75">
      <c r="A68" s="302"/>
      <c r="B68" s="309"/>
      <c r="C68" s="304"/>
      <c r="D68" s="304"/>
      <c r="E68" s="305"/>
      <c r="F68" s="306"/>
      <c r="G68" s="306"/>
      <c r="H68" s="306"/>
      <c r="I68" s="307"/>
    </row>
    <row r="69" spans="1:9" ht="12.75">
      <c r="A69" s="302"/>
      <c r="B69" s="302"/>
      <c r="C69" s="303"/>
      <c r="D69" s="304"/>
      <c r="E69" s="305"/>
      <c r="F69" s="306"/>
      <c r="G69" s="306"/>
      <c r="H69" s="306"/>
      <c r="I69" s="305"/>
    </row>
    <row r="70" spans="1:9" ht="12.75">
      <c r="A70" s="309"/>
      <c r="B70" s="315"/>
      <c r="C70" s="303"/>
      <c r="D70" s="304"/>
      <c r="E70" s="305"/>
      <c r="F70" s="306"/>
      <c r="G70" s="306"/>
      <c r="H70" s="306"/>
      <c r="I70" s="307"/>
    </row>
    <row r="71" spans="1:9" ht="12.75">
      <c r="A71" s="302"/>
      <c r="B71" s="302"/>
      <c r="C71" s="303"/>
      <c r="D71" s="314"/>
      <c r="E71" s="305"/>
      <c r="F71" s="306"/>
      <c r="G71" s="306"/>
      <c r="H71" s="306"/>
      <c r="I71" s="307"/>
    </row>
    <row r="72" spans="1:9" ht="12.75">
      <c r="A72" s="302"/>
      <c r="B72" s="315"/>
      <c r="C72" s="303"/>
      <c r="D72" s="304"/>
      <c r="E72" s="305"/>
      <c r="F72" s="306"/>
      <c r="G72" s="306"/>
      <c r="H72" s="306"/>
      <c r="I72" s="307"/>
    </row>
    <row r="73" spans="1:9" ht="12.75">
      <c r="A73" s="302"/>
      <c r="B73" s="315"/>
      <c r="C73" s="303"/>
      <c r="D73" s="304"/>
      <c r="E73" s="305"/>
      <c r="F73" s="306"/>
      <c r="G73" s="306"/>
      <c r="H73" s="306"/>
      <c r="I73" s="307"/>
    </row>
    <row r="74" spans="1:9" ht="12.75">
      <c r="A74" s="309"/>
      <c r="B74" s="315"/>
      <c r="C74" s="316"/>
      <c r="D74" s="314"/>
      <c r="E74" s="305"/>
      <c r="F74" s="306"/>
      <c r="G74" s="306"/>
      <c r="H74" s="306"/>
      <c r="I74" s="307"/>
    </row>
    <row r="75" spans="1:9" ht="12.75">
      <c r="A75" s="302"/>
      <c r="B75" s="302"/>
      <c r="C75" s="304"/>
      <c r="D75" s="304"/>
      <c r="E75" s="305"/>
      <c r="F75" s="306"/>
      <c r="G75" s="306"/>
      <c r="H75" s="306"/>
      <c r="I75" s="305"/>
    </row>
    <row r="76" spans="1:9" ht="12.75">
      <c r="A76" s="302"/>
      <c r="B76" s="309"/>
      <c r="C76" s="303"/>
      <c r="D76" s="304"/>
      <c r="E76" s="305"/>
      <c r="F76" s="306"/>
      <c r="G76" s="306"/>
      <c r="H76" s="306"/>
      <c r="I76" s="307"/>
    </row>
    <row r="77" spans="1:9" ht="12.75">
      <c r="A77" s="302"/>
      <c r="B77" s="317"/>
      <c r="C77" s="307"/>
      <c r="D77" s="304"/>
      <c r="E77" s="305"/>
      <c r="F77" s="306"/>
      <c r="G77" s="306"/>
      <c r="H77" s="306"/>
      <c r="I77" s="305"/>
    </row>
    <row r="78" spans="1:9" ht="12.75">
      <c r="A78" s="302"/>
      <c r="B78" s="302"/>
      <c r="C78" s="303"/>
      <c r="D78" s="304"/>
      <c r="E78" s="305"/>
      <c r="F78" s="306"/>
      <c r="G78" s="306"/>
      <c r="H78" s="306"/>
      <c r="I78" s="307"/>
    </row>
    <row r="79" spans="1:9" ht="12.75">
      <c r="A79" s="302"/>
      <c r="B79" s="302"/>
      <c r="C79" s="303"/>
      <c r="D79" s="304"/>
      <c r="E79" s="305"/>
      <c r="F79" s="306"/>
      <c r="G79" s="306"/>
      <c r="H79" s="306"/>
      <c r="I79" s="307"/>
    </row>
    <row r="80" spans="1:9" ht="12.75">
      <c r="A80" s="302"/>
      <c r="B80" s="309"/>
      <c r="C80" s="308"/>
      <c r="D80" s="304"/>
      <c r="E80" s="305"/>
      <c r="F80" s="306"/>
      <c r="G80" s="306"/>
      <c r="H80" s="306"/>
      <c r="I80" s="307"/>
    </row>
    <row r="81" spans="1:9" ht="12.75">
      <c r="A81" s="302"/>
      <c r="B81" s="315"/>
      <c r="C81" s="303"/>
      <c r="D81" s="304"/>
      <c r="E81" s="305"/>
      <c r="F81" s="306"/>
      <c r="G81" s="306"/>
      <c r="H81" s="306"/>
      <c r="I81" s="307"/>
    </row>
    <row r="82" spans="1:9" ht="12.75">
      <c r="A82" s="302"/>
      <c r="B82" s="309"/>
      <c r="C82" s="308"/>
      <c r="D82" s="304"/>
      <c r="E82" s="305"/>
      <c r="F82" s="306"/>
      <c r="G82" s="306"/>
      <c r="H82" s="306"/>
      <c r="I82" s="307"/>
    </row>
    <row r="83" spans="1:9" ht="12.75">
      <c r="A83" s="302"/>
      <c r="B83" s="302"/>
      <c r="C83" s="318"/>
      <c r="D83" s="318"/>
      <c r="E83" s="305"/>
      <c r="F83" s="306"/>
      <c r="G83" s="306"/>
      <c r="H83" s="306"/>
      <c r="I83" s="307"/>
    </row>
    <row r="84" spans="1:9" ht="12.75">
      <c r="A84" s="309"/>
      <c r="B84" s="302"/>
      <c r="C84" s="318"/>
      <c r="D84" s="318"/>
      <c r="E84" s="305"/>
      <c r="F84" s="306"/>
      <c r="G84" s="306"/>
      <c r="H84" s="306"/>
      <c r="I84" s="307"/>
    </row>
    <row r="85" spans="1:9" ht="12.75">
      <c r="A85" s="317"/>
      <c r="B85" s="317"/>
      <c r="C85" s="319"/>
      <c r="D85" s="319"/>
      <c r="E85" s="319"/>
      <c r="F85" s="319"/>
      <c r="G85" s="319"/>
      <c r="H85" s="319"/>
      <c r="I85" s="319"/>
    </row>
    <row r="86" spans="1:9" ht="12.75">
      <c r="A86" s="317"/>
      <c r="B86" s="317"/>
      <c r="C86" s="319"/>
      <c r="D86" s="319"/>
      <c r="E86" s="319"/>
      <c r="F86" s="319"/>
      <c r="G86" s="319"/>
      <c r="H86" s="319"/>
      <c r="I86" s="319"/>
    </row>
    <row r="87" spans="1:9" ht="12.75">
      <c r="A87" s="317"/>
      <c r="B87" s="317"/>
      <c r="C87" s="319"/>
      <c r="D87" s="319"/>
      <c r="E87" s="319"/>
      <c r="F87" s="319"/>
      <c r="G87" s="319"/>
      <c r="H87" s="319"/>
      <c r="I87" s="319"/>
    </row>
    <row r="88" spans="1:9" ht="12.75">
      <c r="A88" s="317"/>
      <c r="B88" s="317"/>
      <c r="C88" s="319"/>
      <c r="D88" s="319"/>
      <c r="E88" s="319"/>
      <c r="F88" s="319"/>
      <c r="G88" s="319"/>
      <c r="H88" s="319"/>
      <c r="I88" s="319"/>
    </row>
    <row r="89" spans="1:9" ht="12.75">
      <c r="A89" s="317"/>
      <c r="B89" s="317"/>
      <c r="C89" s="319"/>
      <c r="D89" s="319"/>
      <c r="E89" s="319"/>
      <c r="F89" s="319"/>
      <c r="G89" s="319"/>
      <c r="H89" s="319"/>
      <c r="I89" s="319"/>
    </row>
    <row r="90" spans="1:9" ht="12.75">
      <c r="A90" s="317"/>
      <c r="B90" s="317"/>
      <c r="C90" s="319"/>
      <c r="D90" s="319"/>
      <c r="E90" s="319"/>
      <c r="F90" s="319"/>
      <c r="G90" s="319"/>
      <c r="H90" s="319"/>
      <c r="I90" s="319"/>
    </row>
    <row r="91" spans="1:9" ht="12.75">
      <c r="A91" s="317"/>
      <c r="B91" s="317"/>
      <c r="C91" s="319"/>
      <c r="D91" s="319"/>
      <c r="E91" s="319"/>
      <c r="F91" s="319"/>
      <c r="G91" s="319"/>
      <c r="H91" s="319"/>
      <c r="I91" s="319"/>
    </row>
    <row r="92" spans="1:9" ht="12.75">
      <c r="A92" s="317"/>
      <c r="B92" s="317"/>
      <c r="C92" s="319"/>
      <c r="D92" s="319"/>
      <c r="E92" s="319"/>
      <c r="F92" s="319"/>
      <c r="G92" s="319"/>
      <c r="H92" s="319"/>
      <c r="I92" s="319"/>
    </row>
    <row r="93" spans="1:9" ht="12.75">
      <c r="A93" s="317"/>
      <c r="B93" s="317"/>
      <c r="C93" s="319"/>
      <c r="D93" s="319"/>
      <c r="E93" s="319"/>
      <c r="F93" s="319"/>
      <c r="G93" s="319"/>
      <c r="H93" s="319"/>
      <c r="I93" s="319"/>
    </row>
    <row r="94" spans="1:9" ht="12.75">
      <c r="A94" s="317"/>
      <c r="B94" s="317"/>
      <c r="C94" s="319"/>
      <c r="D94" s="319"/>
      <c r="E94" s="319"/>
      <c r="F94" s="319"/>
      <c r="G94" s="319"/>
      <c r="H94" s="319"/>
      <c r="I94" s="319"/>
    </row>
    <row r="95" spans="1:9" ht="12.75">
      <c r="A95" s="317"/>
      <c r="B95" s="317"/>
      <c r="C95" s="319"/>
      <c r="D95" s="319"/>
      <c r="E95" s="319"/>
      <c r="F95" s="319"/>
      <c r="G95" s="319"/>
      <c r="H95" s="319"/>
      <c r="I95" s="319"/>
    </row>
    <row r="96" spans="1:9" ht="12.75">
      <c r="A96" s="317"/>
      <c r="B96" s="317"/>
      <c r="C96" s="319"/>
      <c r="D96" s="319"/>
      <c r="E96" s="319"/>
      <c r="F96" s="319"/>
      <c r="G96" s="319"/>
      <c r="H96" s="319"/>
      <c r="I96" s="319"/>
    </row>
    <row r="97" spans="1:2" ht="12.75">
      <c r="A97" s="255"/>
      <c r="B97" s="255"/>
    </row>
    <row r="98" spans="1:2" ht="12.75">
      <c r="A98" s="255"/>
      <c r="B98" s="255"/>
    </row>
    <row r="99" spans="1:2" ht="12.75">
      <c r="A99" s="255"/>
      <c r="B99" s="255"/>
    </row>
    <row r="100" spans="1:2" ht="12.75">
      <c r="A100" s="255"/>
      <c r="B100" s="255"/>
    </row>
    <row r="101" spans="1:2" ht="12.75">
      <c r="A101" s="255"/>
      <c r="B101" s="255"/>
    </row>
    <row r="102" spans="1:2" ht="12.75">
      <c r="A102" s="255"/>
      <c r="B102" s="255"/>
    </row>
    <row r="103" spans="1:2" ht="12.75">
      <c r="A103" s="255"/>
      <c r="B103" s="255"/>
    </row>
    <row r="104" spans="1:2" ht="12.75">
      <c r="A104" s="255"/>
      <c r="B104" s="255"/>
    </row>
    <row r="105" spans="1:2" ht="12.75">
      <c r="A105" s="255"/>
      <c r="B105" s="255"/>
    </row>
    <row r="106" spans="1:2" ht="12.75">
      <c r="A106" s="255"/>
      <c r="B106" s="255"/>
    </row>
    <row r="107" spans="1:2" ht="12.75">
      <c r="A107" s="255"/>
      <c r="B107" s="255"/>
    </row>
    <row r="108" spans="1:2" ht="12.75">
      <c r="A108" s="255"/>
      <c r="B108" s="255"/>
    </row>
    <row r="109" spans="1:2" ht="12.75">
      <c r="A109" s="255"/>
      <c r="B109" s="255"/>
    </row>
    <row r="110" spans="1:2" ht="12.75">
      <c r="A110" s="255"/>
      <c r="B110" s="255"/>
    </row>
    <row r="111" spans="1:2" ht="12.75">
      <c r="A111" s="255"/>
      <c r="B111" s="255"/>
    </row>
    <row r="112" spans="1:2" ht="12.75">
      <c r="A112" s="255"/>
      <c r="B112" s="255"/>
    </row>
    <row r="113" spans="1:2" ht="12.75">
      <c r="A113" s="255"/>
      <c r="B113" s="255"/>
    </row>
    <row r="114" spans="1:2" ht="12.75">
      <c r="A114" s="255"/>
      <c r="B114" s="255"/>
    </row>
    <row r="115" spans="1:2" ht="12.75">
      <c r="A115" s="255"/>
      <c r="B115" s="255"/>
    </row>
    <row r="116" spans="1:2" ht="12.75">
      <c r="A116" s="255"/>
      <c r="B116" s="255"/>
    </row>
    <row r="117" spans="1:2" ht="12.75">
      <c r="A117" s="255"/>
      <c r="B117" s="255"/>
    </row>
    <row r="118" spans="1:2" ht="12.75">
      <c r="A118" s="255"/>
      <c r="B118" s="255"/>
    </row>
    <row r="119" spans="1:2" ht="12.75">
      <c r="A119" s="255"/>
      <c r="B119" s="255"/>
    </row>
    <row r="120" spans="1:2" ht="12.75">
      <c r="A120" s="255"/>
      <c r="B120" s="255"/>
    </row>
    <row r="121" spans="1:2" ht="12.75">
      <c r="A121" s="255"/>
      <c r="B121" s="255"/>
    </row>
    <row r="122" spans="1:2" ht="12.75">
      <c r="A122" s="255"/>
      <c r="B122" s="255"/>
    </row>
    <row r="123" spans="1:2" ht="12.75">
      <c r="A123" s="255"/>
      <c r="B123" s="255"/>
    </row>
    <row r="124" spans="1:2" ht="12.75">
      <c r="A124" s="255"/>
      <c r="B124" s="255"/>
    </row>
    <row r="125" spans="1:2" ht="12.75">
      <c r="A125" s="255"/>
      <c r="B125" s="255"/>
    </row>
    <row r="126" spans="1:2" ht="12.75">
      <c r="A126" s="255"/>
      <c r="B126" s="255"/>
    </row>
    <row r="127" spans="1:2" ht="12.75">
      <c r="A127" s="255"/>
      <c r="B127" s="255"/>
    </row>
    <row r="128" spans="1:2" ht="12.75">
      <c r="A128" s="255"/>
      <c r="B128" s="255"/>
    </row>
    <row r="129" spans="1:2" ht="12.75">
      <c r="A129" s="257"/>
      <c r="B129" s="257"/>
    </row>
    <row r="130" spans="1:2" ht="12.75">
      <c r="A130" s="257"/>
      <c r="B130" s="257"/>
    </row>
    <row r="131" spans="1:2" ht="12.75">
      <c r="A131" s="257"/>
      <c r="B131" s="257"/>
    </row>
    <row r="132" spans="1:2" ht="12.75">
      <c r="A132" s="257"/>
      <c r="B132" s="257"/>
    </row>
    <row r="133" spans="1:2" ht="12.75">
      <c r="A133" s="257"/>
      <c r="B133" s="257"/>
    </row>
    <row r="134" spans="1:2" ht="12.75">
      <c r="A134" s="257"/>
      <c r="B134" s="257"/>
    </row>
    <row r="135" spans="1:2" ht="12.75">
      <c r="A135" s="257"/>
      <c r="B135" s="257"/>
    </row>
    <row r="136" spans="1:2" ht="12.75">
      <c r="A136" s="257"/>
      <c r="B136" s="257"/>
    </row>
    <row r="137" spans="1:2" ht="12.75">
      <c r="A137" s="257"/>
      <c r="B137" s="257"/>
    </row>
    <row r="138" spans="1:2" ht="12.75">
      <c r="A138" s="257"/>
      <c r="B138" s="257"/>
    </row>
    <row r="139" spans="1:2" ht="12.75">
      <c r="A139" s="257"/>
      <c r="B139" s="257"/>
    </row>
    <row r="140" spans="1:2" ht="12.75">
      <c r="A140" s="257"/>
      <c r="B140" s="257"/>
    </row>
    <row r="141" spans="1:2" ht="12.75">
      <c r="A141" s="257"/>
      <c r="B141" s="257"/>
    </row>
    <row r="142" spans="1:2" ht="12.75">
      <c r="A142" s="257"/>
      <c r="B142" s="257"/>
    </row>
    <row r="143" spans="1:2" ht="12.75">
      <c r="A143" s="257"/>
      <c r="B143" s="257"/>
    </row>
    <row r="144" spans="1:2" ht="12.75">
      <c r="A144" s="257"/>
      <c r="B144" s="257"/>
    </row>
    <row r="145" ht="12.75">
      <c r="B145" s="257"/>
    </row>
  </sheetData>
  <hyperlinks>
    <hyperlink ref="A4" r:id="rId1" tooltip="270000" display="http://www.adm.khv.ru/"/>
    <hyperlink ref="B4" r:id="rId2" tooltip="270001" display="http://habkray1.narod.ru/"/>
    <hyperlink ref="A6" r:id="rId3" tooltip="270100" display="http://khabarovsk.kht.ru/"/>
    <hyperlink ref="B6" r:id="rId4" tooltip="270101" display="http://www.moigorod.ru/"/>
    <hyperlink ref="B7" r:id="rId5" tooltip="270102" display="http://www.khabarovsk.ru/"/>
    <hyperlink ref="B8" r:id="rId6" tooltip="270103" display="http://www.khb.ru/"/>
    <hyperlink ref="B14" r:id="rId7" tooltip="270401" display="http://www.komcity.ru/"/>
    <hyperlink ref="A17" r:id="rId8" tooltip="270500" display="http://www.nikol.ru/"/>
    <hyperlink ref="B18" r:id="rId9" tooltip="270601" display="http://www.sovgav.ru/"/>
    <hyperlink ref="A25" r:id="rId10" tooltip="271000" display="http://www.vanino.org/"/>
    <hyperlink ref="A44" r:id="rId11" tooltip="271700" display="http://okhotsk.khv.ru/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4"/>
  <sheetViews>
    <sheetView workbookViewId="0" topLeftCell="A1">
      <selection activeCell="G2" sqref="G2"/>
    </sheetView>
  </sheetViews>
  <sheetFormatPr defaultColWidth="9.00390625" defaultRowHeight="12.75"/>
  <cols>
    <col min="1" max="1" width="27.125" style="0" bestFit="1" customWidth="1"/>
    <col min="2" max="2" width="22.125" style="0" bestFit="1" customWidth="1"/>
    <col min="3" max="3" width="6.125" style="0" customWidth="1"/>
    <col min="4" max="4" width="7.00390625" style="0" customWidth="1"/>
    <col min="5" max="5" width="9.00390625" style="0" customWidth="1"/>
    <col min="6" max="6" width="7.375" style="0" customWidth="1"/>
    <col min="7" max="7" width="6.625" style="0" customWidth="1"/>
    <col min="8" max="8" width="7.25390625" style="0" bestFit="1" customWidth="1"/>
    <col min="9" max="9" width="8.875" style="0" bestFit="1" customWidth="1"/>
    <col min="10" max="10" width="7.00390625" style="0" bestFit="1" customWidth="1"/>
  </cols>
  <sheetData>
    <row r="2" spans="1:10" ht="76.5">
      <c r="A2" s="2" t="s">
        <v>0</v>
      </c>
      <c r="B2" s="2" t="s">
        <v>1</v>
      </c>
      <c r="C2" s="3" t="s">
        <v>2</v>
      </c>
      <c r="D2" s="3" t="s">
        <v>754</v>
      </c>
      <c r="E2" s="2" t="s">
        <v>45</v>
      </c>
      <c r="F2" s="21" t="s">
        <v>46</v>
      </c>
      <c r="G2" s="21" t="s">
        <v>47</v>
      </c>
      <c r="H2" s="21" t="s">
        <v>48</v>
      </c>
      <c r="I2" s="23" t="s">
        <v>49</v>
      </c>
      <c r="J2" s="23" t="s">
        <v>50</v>
      </c>
    </row>
    <row r="3" spans="1:10" ht="12.75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26">
        <v>9</v>
      </c>
      <c r="J3" s="26">
        <v>10</v>
      </c>
    </row>
    <row r="4" spans="1:10" ht="12.75">
      <c r="A4" s="19" t="s">
        <v>755</v>
      </c>
      <c r="B4" s="19" t="s">
        <v>756</v>
      </c>
      <c r="C4" s="5">
        <v>1934</v>
      </c>
      <c r="D4" s="34">
        <v>1589</v>
      </c>
      <c r="E4" s="320">
        <v>113.9</v>
      </c>
      <c r="F4" s="321">
        <v>3647.1</v>
      </c>
      <c r="G4" s="322">
        <f>F4-H4</f>
        <v>383.9000000000001</v>
      </c>
      <c r="H4" s="320">
        <v>3263.2</v>
      </c>
      <c r="I4" s="323">
        <v>1073</v>
      </c>
      <c r="J4" s="323">
        <v>0</v>
      </c>
    </row>
    <row r="5" spans="1:10" ht="12.75">
      <c r="A5" s="19" t="s">
        <v>757</v>
      </c>
      <c r="B5" s="19"/>
      <c r="C5" s="19"/>
      <c r="D5" s="19"/>
      <c r="E5" s="195"/>
      <c r="F5" s="195"/>
      <c r="G5" s="324"/>
      <c r="H5" s="195"/>
      <c r="I5" s="195"/>
      <c r="J5" s="195"/>
    </row>
    <row r="6" spans="1:10" ht="12.75">
      <c r="A6" s="19" t="s">
        <v>756</v>
      </c>
      <c r="B6" s="19" t="s">
        <v>756</v>
      </c>
      <c r="C6" s="5">
        <v>1589</v>
      </c>
      <c r="D6" s="5">
        <v>1555</v>
      </c>
      <c r="E6" s="221" t="s">
        <v>8</v>
      </c>
      <c r="F6" s="203">
        <v>1010.2</v>
      </c>
      <c r="G6" s="206">
        <f>F6-H6</f>
        <v>0</v>
      </c>
      <c r="H6" s="203">
        <v>1010.2</v>
      </c>
      <c r="I6" s="205">
        <v>0</v>
      </c>
      <c r="J6" s="205">
        <v>0</v>
      </c>
    </row>
    <row r="7" spans="1:10" ht="12.75">
      <c r="A7" s="19" t="s">
        <v>758</v>
      </c>
      <c r="B7" s="19" t="s">
        <v>13</v>
      </c>
      <c r="C7" s="19"/>
      <c r="D7" s="19"/>
      <c r="E7" s="221" t="s">
        <v>8</v>
      </c>
      <c r="F7" s="205">
        <v>76</v>
      </c>
      <c r="G7" s="206">
        <v>0</v>
      </c>
      <c r="H7" s="203">
        <v>76</v>
      </c>
      <c r="I7" s="197" t="s">
        <v>8</v>
      </c>
      <c r="J7" s="197" t="s">
        <v>8</v>
      </c>
    </row>
    <row r="8" spans="1:10" ht="12.75">
      <c r="A8" s="19" t="s">
        <v>759</v>
      </c>
      <c r="B8" s="19" t="s">
        <v>13</v>
      </c>
      <c r="C8" s="19"/>
      <c r="D8" s="19"/>
      <c r="E8" s="221" t="s">
        <v>8</v>
      </c>
      <c r="F8" s="203">
        <v>163.1</v>
      </c>
      <c r="G8" s="206">
        <v>0</v>
      </c>
      <c r="H8" s="203">
        <v>163.1</v>
      </c>
      <c r="I8" s="197" t="s">
        <v>8</v>
      </c>
      <c r="J8" s="197" t="s">
        <v>8</v>
      </c>
    </row>
    <row r="9" spans="1:10" ht="12.75">
      <c r="A9" s="19" t="s">
        <v>760</v>
      </c>
      <c r="B9" s="19" t="s">
        <v>13</v>
      </c>
      <c r="C9" s="19"/>
      <c r="D9" s="19"/>
      <c r="E9" s="221" t="s">
        <v>8</v>
      </c>
      <c r="F9" s="203" t="s">
        <v>142</v>
      </c>
      <c r="G9" s="206"/>
      <c r="H9" s="203">
        <v>5.7</v>
      </c>
      <c r="I9" s="197" t="s">
        <v>8</v>
      </c>
      <c r="J9" s="197" t="s">
        <v>8</v>
      </c>
    </row>
    <row r="10" spans="1:10" ht="12.75">
      <c r="A10" s="19" t="s">
        <v>761</v>
      </c>
      <c r="B10" s="19" t="s">
        <v>13</v>
      </c>
      <c r="C10" s="19"/>
      <c r="D10" s="19"/>
      <c r="E10" s="221" t="s">
        <v>8</v>
      </c>
      <c r="F10" s="203">
        <v>95.4</v>
      </c>
      <c r="G10" s="206">
        <v>0</v>
      </c>
      <c r="H10" s="203">
        <v>95.4</v>
      </c>
      <c r="I10" s="197" t="s">
        <v>8</v>
      </c>
      <c r="J10" s="197" t="s">
        <v>8</v>
      </c>
    </row>
    <row r="11" spans="1:10" ht="12.75">
      <c r="A11" s="19" t="s">
        <v>762</v>
      </c>
      <c r="B11" s="19" t="s">
        <v>13</v>
      </c>
      <c r="C11" s="19"/>
      <c r="D11" s="19"/>
      <c r="E11" s="221" t="s">
        <v>8</v>
      </c>
      <c r="F11" s="203">
        <v>175.6</v>
      </c>
      <c r="G11" s="206">
        <v>0</v>
      </c>
      <c r="H11" s="203">
        <v>175.6</v>
      </c>
      <c r="I11" s="197" t="s">
        <v>8</v>
      </c>
      <c r="J11" s="197" t="s">
        <v>8</v>
      </c>
    </row>
    <row r="12" spans="1:10" ht="12.75">
      <c r="A12" s="19" t="s">
        <v>763</v>
      </c>
      <c r="B12" s="19" t="s">
        <v>13</v>
      </c>
      <c r="C12" s="19"/>
      <c r="D12" s="19"/>
      <c r="E12" s="221" t="s">
        <v>8</v>
      </c>
      <c r="F12" s="203" t="s">
        <v>142</v>
      </c>
      <c r="G12" s="206"/>
      <c r="H12" s="205">
        <v>0</v>
      </c>
      <c r="I12" s="197" t="s">
        <v>8</v>
      </c>
      <c r="J12" s="197" t="s">
        <v>8</v>
      </c>
    </row>
    <row r="13" spans="1:10" ht="12.75">
      <c r="A13" s="19" t="s">
        <v>764</v>
      </c>
      <c r="B13" s="19" t="s">
        <v>13</v>
      </c>
      <c r="C13" s="19"/>
      <c r="D13" s="19"/>
      <c r="E13" s="221" t="s">
        <v>8</v>
      </c>
      <c r="F13" s="203">
        <v>157.6</v>
      </c>
      <c r="G13" s="206">
        <v>0</v>
      </c>
      <c r="H13" s="203">
        <v>157.6</v>
      </c>
      <c r="I13" s="197" t="s">
        <v>8</v>
      </c>
      <c r="J13" s="197" t="s">
        <v>8</v>
      </c>
    </row>
    <row r="14" spans="1:10" ht="12.75">
      <c r="A14" s="19" t="s">
        <v>765</v>
      </c>
      <c r="B14" s="19" t="s">
        <v>13</v>
      </c>
      <c r="C14" s="19"/>
      <c r="D14" s="19"/>
      <c r="E14" s="221" t="s">
        <v>8</v>
      </c>
      <c r="F14" s="203">
        <v>83.2</v>
      </c>
      <c r="G14" s="206">
        <v>0</v>
      </c>
      <c r="H14" s="203">
        <v>83.2</v>
      </c>
      <c r="I14" s="197" t="s">
        <v>8</v>
      </c>
      <c r="J14" s="197" t="s">
        <v>8</v>
      </c>
    </row>
    <row r="15" spans="1:10" ht="12.75">
      <c r="A15" s="19" t="s">
        <v>766</v>
      </c>
      <c r="B15" s="19" t="s">
        <v>13</v>
      </c>
      <c r="C15" s="19"/>
      <c r="D15" s="19"/>
      <c r="E15" s="221" t="s">
        <v>8</v>
      </c>
      <c r="F15" s="203" t="s">
        <v>142</v>
      </c>
      <c r="G15" s="206"/>
      <c r="H15" s="205">
        <v>14</v>
      </c>
      <c r="I15" s="197" t="s">
        <v>8</v>
      </c>
      <c r="J15" s="197" t="s">
        <v>8</v>
      </c>
    </row>
    <row r="16" spans="1:10" ht="12.75">
      <c r="A16" s="19" t="s">
        <v>767</v>
      </c>
      <c r="B16" s="19" t="s">
        <v>13</v>
      </c>
      <c r="C16" s="19"/>
      <c r="D16" s="19"/>
      <c r="E16" s="221" t="s">
        <v>8</v>
      </c>
      <c r="F16" s="203">
        <v>139.7</v>
      </c>
      <c r="G16" s="206">
        <v>0</v>
      </c>
      <c r="H16" s="203">
        <v>139.7</v>
      </c>
      <c r="I16" s="197" t="s">
        <v>8</v>
      </c>
      <c r="J16" s="197" t="s">
        <v>8</v>
      </c>
    </row>
    <row r="17" spans="1:10" ht="12.75">
      <c r="A17" s="19" t="s">
        <v>768</v>
      </c>
      <c r="B17" s="19" t="s">
        <v>13</v>
      </c>
      <c r="C17" s="19"/>
      <c r="D17" s="19"/>
      <c r="E17" s="221" t="s">
        <v>8</v>
      </c>
      <c r="F17" s="203" t="s">
        <v>142</v>
      </c>
      <c r="G17" s="206"/>
      <c r="H17" s="203">
        <v>5.5</v>
      </c>
      <c r="I17" s="197" t="s">
        <v>8</v>
      </c>
      <c r="J17" s="197" t="s">
        <v>8</v>
      </c>
    </row>
    <row r="18" spans="1:10" ht="12.75">
      <c r="A18" s="19" t="s">
        <v>769</v>
      </c>
      <c r="B18" s="19" t="s">
        <v>13</v>
      </c>
      <c r="C18" s="19"/>
      <c r="D18" s="19"/>
      <c r="E18" s="221" t="s">
        <v>8</v>
      </c>
      <c r="F18" s="203">
        <v>86.1</v>
      </c>
      <c r="G18" s="206">
        <v>0</v>
      </c>
      <c r="H18" s="203">
        <v>86.1</v>
      </c>
      <c r="I18" s="197" t="s">
        <v>8</v>
      </c>
      <c r="J18" s="197" t="s">
        <v>8</v>
      </c>
    </row>
    <row r="19" spans="1:10" ht="12.75">
      <c r="A19" s="19" t="s">
        <v>770</v>
      </c>
      <c r="B19" s="19" t="s">
        <v>770</v>
      </c>
      <c r="C19" s="19">
        <v>1954</v>
      </c>
      <c r="D19" s="19"/>
      <c r="E19" s="221" t="s">
        <v>8</v>
      </c>
      <c r="F19" s="203">
        <v>286.8</v>
      </c>
      <c r="G19" s="206">
        <f>F19-H19</f>
        <v>0</v>
      </c>
      <c r="H19" s="203">
        <v>286.8</v>
      </c>
      <c r="I19" s="205">
        <v>11</v>
      </c>
      <c r="J19" s="205">
        <v>0</v>
      </c>
    </row>
    <row r="20" spans="1:10" ht="12.75">
      <c r="A20" s="19" t="s">
        <v>28</v>
      </c>
      <c r="B20" s="19" t="s">
        <v>13</v>
      </c>
      <c r="C20" s="19"/>
      <c r="D20" s="19"/>
      <c r="E20" s="221" t="s">
        <v>8</v>
      </c>
      <c r="F20" s="203" t="s">
        <v>142</v>
      </c>
      <c r="G20" s="206"/>
      <c r="H20" s="205">
        <v>0</v>
      </c>
      <c r="I20" s="197" t="s">
        <v>8</v>
      </c>
      <c r="J20" s="197" t="s">
        <v>8</v>
      </c>
    </row>
    <row r="21" spans="1:10" ht="12.75">
      <c r="A21" s="19" t="s">
        <v>771</v>
      </c>
      <c r="B21" s="19" t="s">
        <v>771</v>
      </c>
      <c r="C21" s="5">
        <v>1668</v>
      </c>
      <c r="D21" s="19"/>
      <c r="E21" s="221" t="s">
        <v>8</v>
      </c>
      <c r="F21" s="203">
        <v>122.7</v>
      </c>
      <c r="G21" s="206">
        <v>0</v>
      </c>
      <c r="H21" s="203">
        <v>122.7</v>
      </c>
      <c r="I21" s="205">
        <v>200</v>
      </c>
      <c r="J21" s="205">
        <v>0</v>
      </c>
    </row>
    <row r="22" spans="1:10" ht="12.75">
      <c r="A22" s="19" t="s">
        <v>772</v>
      </c>
      <c r="B22" s="19" t="s">
        <v>772</v>
      </c>
      <c r="C22" s="19">
        <v>1948</v>
      </c>
      <c r="D22" s="19"/>
      <c r="E22" s="221" t="s">
        <v>8</v>
      </c>
      <c r="F22" s="203">
        <v>62.2</v>
      </c>
      <c r="G22" s="206">
        <f>F22-H22</f>
        <v>0</v>
      </c>
      <c r="H22" s="203">
        <v>62.2</v>
      </c>
      <c r="I22" s="205">
        <v>193</v>
      </c>
      <c r="J22" s="205">
        <v>0</v>
      </c>
    </row>
    <row r="23" spans="1:10" ht="12.75">
      <c r="A23" s="19" t="s">
        <v>773</v>
      </c>
      <c r="B23" s="19" t="s">
        <v>13</v>
      </c>
      <c r="C23" s="19"/>
      <c r="D23" s="19"/>
      <c r="E23" s="221" t="s">
        <v>8</v>
      </c>
      <c r="F23" s="203" t="s">
        <v>142</v>
      </c>
      <c r="G23" s="206"/>
      <c r="H23" s="205">
        <v>5</v>
      </c>
      <c r="I23" s="197" t="s">
        <v>8</v>
      </c>
      <c r="J23" s="197" t="s">
        <v>8</v>
      </c>
    </row>
    <row r="24" spans="1:10" ht="12.75">
      <c r="A24" s="19" t="s">
        <v>774</v>
      </c>
      <c r="B24" s="19" t="s">
        <v>774</v>
      </c>
      <c r="C24" s="19">
        <v>1929</v>
      </c>
      <c r="D24" s="19"/>
      <c r="E24" s="221" t="s">
        <v>8</v>
      </c>
      <c r="F24" s="203">
        <v>41.7</v>
      </c>
      <c r="G24" s="206">
        <v>0</v>
      </c>
      <c r="H24" s="203">
        <v>41.7</v>
      </c>
      <c r="I24" s="205">
        <v>340</v>
      </c>
      <c r="J24" s="205">
        <v>0</v>
      </c>
    </row>
    <row r="25" spans="1:10" ht="12.75">
      <c r="A25" s="19" t="s">
        <v>775</v>
      </c>
      <c r="B25" s="19" t="s">
        <v>775</v>
      </c>
      <c r="C25" s="19">
        <v>1936</v>
      </c>
      <c r="D25" s="19"/>
      <c r="E25" s="221" t="s">
        <v>8</v>
      </c>
      <c r="F25" s="205">
        <v>42</v>
      </c>
      <c r="G25" s="206">
        <v>0</v>
      </c>
      <c r="H25" s="205">
        <v>42</v>
      </c>
      <c r="I25" s="205">
        <v>148</v>
      </c>
      <c r="J25" s="205">
        <v>0</v>
      </c>
    </row>
    <row r="26" spans="1:10" ht="12.75">
      <c r="A26" s="19" t="s">
        <v>776</v>
      </c>
      <c r="B26" s="19"/>
      <c r="C26" s="19"/>
      <c r="D26" s="19"/>
      <c r="E26" s="195"/>
      <c r="F26" s="195"/>
      <c r="G26" s="206"/>
      <c r="H26" s="195"/>
      <c r="I26" s="195"/>
      <c r="J26" s="195"/>
    </row>
    <row r="27" spans="1:10" ht="12.75">
      <c r="A27" s="19" t="s">
        <v>777</v>
      </c>
      <c r="B27" s="19" t="s">
        <v>778</v>
      </c>
      <c r="C27" s="19"/>
      <c r="D27" s="19"/>
      <c r="E27" s="221">
        <v>2.31</v>
      </c>
      <c r="F27" s="203">
        <v>17.8</v>
      </c>
      <c r="G27" s="325">
        <f>F27-H27</f>
        <v>13.5</v>
      </c>
      <c r="H27" s="203">
        <v>4.3</v>
      </c>
      <c r="I27" s="205">
        <v>302</v>
      </c>
      <c r="J27" s="205">
        <v>50</v>
      </c>
    </row>
    <row r="28" spans="1:10" ht="12.75">
      <c r="A28" s="19" t="s">
        <v>779</v>
      </c>
      <c r="B28" s="19" t="s">
        <v>780</v>
      </c>
      <c r="C28" s="19"/>
      <c r="D28" s="19"/>
      <c r="E28" s="221">
        <v>3.48</v>
      </c>
      <c r="F28" s="203">
        <v>28</v>
      </c>
      <c r="G28" s="325">
        <f>F28-H28</f>
        <v>19.7</v>
      </c>
      <c r="H28" s="203">
        <v>8.3</v>
      </c>
      <c r="I28" s="205">
        <v>155</v>
      </c>
      <c r="J28" s="205">
        <v>134</v>
      </c>
    </row>
    <row r="29" spans="1:10" ht="12.75">
      <c r="A29" s="19" t="s">
        <v>781</v>
      </c>
      <c r="B29" s="19" t="s">
        <v>13</v>
      </c>
      <c r="C29" s="19"/>
      <c r="D29" s="19"/>
      <c r="E29" s="221" t="s">
        <v>8</v>
      </c>
      <c r="F29" s="203" t="s">
        <v>142</v>
      </c>
      <c r="G29" s="19"/>
      <c r="H29" s="203">
        <v>3.1</v>
      </c>
      <c r="I29" s="197" t="s">
        <v>8</v>
      </c>
      <c r="J29" s="197" t="s">
        <v>8</v>
      </c>
    </row>
    <row r="30" spans="1:10" ht="12.75">
      <c r="A30" s="19" t="s">
        <v>782</v>
      </c>
      <c r="B30" s="19" t="s">
        <v>783</v>
      </c>
      <c r="C30" s="19"/>
      <c r="D30" s="19"/>
      <c r="E30" s="221">
        <v>2.45</v>
      </c>
      <c r="F30" s="203">
        <v>54.5</v>
      </c>
      <c r="G30" s="325">
        <f>F30-H30</f>
        <v>36.2</v>
      </c>
      <c r="H30" s="203">
        <v>18.3</v>
      </c>
      <c r="I30" s="205">
        <v>15</v>
      </c>
      <c r="J30" s="205">
        <v>0</v>
      </c>
    </row>
    <row r="31" spans="1:10" ht="12.75">
      <c r="A31" s="19" t="s">
        <v>784</v>
      </c>
      <c r="B31" s="19" t="s">
        <v>13</v>
      </c>
      <c r="C31" s="19"/>
      <c r="D31" s="19"/>
      <c r="E31" s="221" t="s">
        <v>8</v>
      </c>
      <c r="F31" s="203" t="s">
        <v>142</v>
      </c>
      <c r="G31" s="19"/>
      <c r="H31" s="203">
        <v>5.8</v>
      </c>
      <c r="I31" s="197" t="s">
        <v>8</v>
      </c>
      <c r="J31" s="197" t="s">
        <v>8</v>
      </c>
    </row>
    <row r="32" spans="1:10" ht="12.75">
      <c r="A32" s="19" t="s">
        <v>785</v>
      </c>
      <c r="B32" s="19" t="s">
        <v>13</v>
      </c>
      <c r="C32" s="19"/>
      <c r="D32" s="19"/>
      <c r="E32" s="221" t="s">
        <v>8</v>
      </c>
      <c r="F32" s="203" t="s">
        <v>142</v>
      </c>
      <c r="G32" s="19"/>
      <c r="H32" s="203">
        <v>7.5</v>
      </c>
      <c r="I32" s="197" t="s">
        <v>8</v>
      </c>
      <c r="J32" s="197" t="s">
        <v>8</v>
      </c>
    </row>
    <row r="33" spans="1:10" ht="12.75">
      <c r="A33" s="19" t="s">
        <v>74</v>
      </c>
      <c r="B33" s="19" t="s">
        <v>786</v>
      </c>
      <c r="C33" s="19">
        <v>1970</v>
      </c>
      <c r="D33" s="19"/>
      <c r="E33" s="221">
        <v>3.01</v>
      </c>
      <c r="F33" s="205">
        <v>20</v>
      </c>
      <c r="G33" s="325">
        <f>F33-H33</f>
        <v>14.4</v>
      </c>
      <c r="H33" s="203">
        <v>5.6</v>
      </c>
      <c r="I33" s="205">
        <v>262</v>
      </c>
      <c r="J33" s="205">
        <v>76</v>
      </c>
    </row>
    <row r="34" spans="1:10" ht="12.75">
      <c r="A34" s="19" t="s">
        <v>787</v>
      </c>
      <c r="B34" s="19" t="s">
        <v>788</v>
      </c>
      <c r="C34" s="5">
        <v>1734</v>
      </c>
      <c r="D34" s="19"/>
      <c r="E34" s="221">
        <v>3.08</v>
      </c>
      <c r="F34" s="203">
        <v>31.3</v>
      </c>
      <c r="G34" s="325">
        <f>F34-H34</f>
        <v>16.1</v>
      </c>
      <c r="H34" s="203">
        <v>15.2</v>
      </c>
      <c r="I34" s="205">
        <v>52</v>
      </c>
      <c r="J34" s="205">
        <v>52</v>
      </c>
    </row>
    <row r="35" spans="1:10" ht="12.75">
      <c r="A35" s="19" t="s">
        <v>789</v>
      </c>
      <c r="B35" s="19" t="s">
        <v>790</v>
      </c>
      <c r="C35" s="19">
        <v>1959</v>
      </c>
      <c r="D35" s="19"/>
      <c r="E35" s="221">
        <v>2.67</v>
      </c>
      <c r="F35" s="203">
        <v>36.7</v>
      </c>
      <c r="G35" s="206">
        <f>F35-H35</f>
        <v>21.000000000000004</v>
      </c>
      <c r="H35" s="203">
        <v>15.7</v>
      </c>
      <c r="I35" s="205">
        <v>363</v>
      </c>
      <c r="J35" s="205">
        <v>0</v>
      </c>
    </row>
    <row r="36" spans="1:10" ht="12.75">
      <c r="A36" s="19" t="s">
        <v>791</v>
      </c>
      <c r="B36" s="19" t="s">
        <v>792</v>
      </c>
      <c r="C36" s="19">
        <v>1958</v>
      </c>
      <c r="D36" s="19"/>
      <c r="E36" s="221">
        <v>2.97</v>
      </c>
      <c r="F36" s="203">
        <v>50.4</v>
      </c>
      <c r="G36" s="325">
        <f>F36-H36</f>
        <v>31.7</v>
      </c>
      <c r="H36" s="203">
        <v>18.7</v>
      </c>
      <c r="I36" s="205">
        <v>320</v>
      </c>
      <c r="J36" s="205">
        <v>27</v>
      </c>
    </row>
    <row r="37" spans="1:10" ht="12.75">
      <c r="A37" s="19" t="s">
        <v>793</v>
      </c>
      <c r="B37" s="19" t="s">
        <v>13</v>
      </c>
      <c r="C37" s="19">
        <v>1958</v>
      </c>
      <c r="D37" s="19"/>
      <c r="E37" s="221" t="s">
        <v>8</v>
      </c>
      <c r="F37" s="203" t="s">
        <v>142</v>
      </c>
      <c r="G37" s="19"/>
      <c r="H37" s="203">
        <v>8.3</v>
      </c>
      <c r="I37" s="197" t="s">
        <v>8</v>
      </c>
      <c r="J37" s="197" t="s">
        <v>8</v>
      </c>
    </row>
    <row r="38" spans="1:10" ht="12.75">
      <c r="A38" s="19" t="s">
        <v>794</v>
      </c>
      <c r="B38" s="19" t="s">
        <v>13</v>
      </c>
      <c r="C38" s="19">
        <v>1957</v>
      </c>
      <c r="D38" s="19"/>
      <c r="E38" s="221" t="s">
        <v>8</v>
      </c>
      <c r="F38" s="203" t="s">
        <v>142</v>
      </c>
      <c r="G38" s="19"/>
      <c r="H38" s="203">
        <v>7.1</v>
      </c>
      <c r="I38" s="197" t="s">
        <v>8</v>
      </c>
      <c r="J38" s="197" t="s">
        <v>8</v>
      </c>
    </row>
    <row r="39" spans="1:10" ht="12.75">
      <c r="A39" s="19" t="s">
        <v>795</v>
      </c>
      <c r="B39" s="19" t="s">
        <v>13</v>
      </c>
      <c r="C39" s="19">
        <v>1956</v>
      </c>
      <c r="D39" s="19"/>
      <c r="E39" s="221" t="s">
        <v>8</v>
      </c>
      <c r="F39" s="203" t="s">
        <v>142</v>
      </c>
      <c r="G39" s="19"/>
      <c r="H39" s="203">
        <v>1.5</v>
      </c>
      <c r="I39" s="197" t="s">
        <v>8</v>
      </c>
      <c r="J39" s="197" t="s">
        <v>8</v>
      </c>
    </row>
    <row r="40" spans="1:10" ht="12.75">
      <c r="A40" s="19" t="s">
        <v>796</v>
      </c>
      <c r="B40" s="19" t="s">
        <v>797</v>
      </c>
      <c r="C40" s="19">
        <v>1961</v>
      </c>
      <c r="D40" s="19"/>
      <c r="E40" s="221">
        <v>4.13</v>
      </c>
      <c r="F40" s="203">
        <v>35.5</v>
      </c>
      <c r="G40" s="325">
        <f>F40-H40</f>
        <v>23.7</v>
      </c>
      <c r="H40" s="203">
        <v>11.8</v>
      </c>
      <c r="I40" s="205">
        <v>84</v>
      </c>
      <c r="J40" s="205">
        <v>0</v>
      </c>
    </row>
    <row r="41" spans="1:10" ht="12.75">
      <c r="A41" s="19" t="s">
        <v>798</v>
      </c>
      <c r="B41" s="19" t="s">
        <v>13</v>
      </c>
      <c r="C41" s="19">
        <v>1960</v>
      </c>
      <c r="D41" s="19"/>
      <c r="E41" s="221" t="s">
        <v>8</v>
      </c>
      <c r="F41" s="203" t="s">
        <v>142</v>
      </c>
      <c r="G41" s="19"/>
      <c r="H41" s="203">
        <v>3.9</v>
      </c>
      <c r="I41" s="197" t="s">
        <v>8</v>
      </c>
      <c r="J41" s="197" t="s">
        <v>8</v>
      </c>
    </row>
    <row r="42" spans="1:10" ht="12.75">
      <c r="A42" s="19" t="s">
        <v>799</v>
      </c>
      <c r="B42" s="19" t="s">
        <v>800</v>
      </c>
      <c r="C42" s="19">
        <v>1951</v>
      </c>
      <c r="D42" s="19"/>
      <c r="E42" s="221">
        <v>3.88</v>
      </c>
      <c r="F42" s="203">
        <v>62.9</v>
      </c>
      <c r="G42" s="325">
        <f>F42-H42</f>
        <v>37.7</v>
      </c>
      <c r="H42" s="203">
        <v>25.2</v>
      </c>
      <c r="I42" s="205">
        <v>85</v>
      </c>
      <c r="J42" s="205">
        <v>0</v>
      </c>
    </row>
    <row r="43" spans="1:10" ht="12.75">
      <c r="A43" s="19" t="s">
        <v>801</v>
      </c>
      <c r="B43" s="19" t="s">
        <v>771</v>
      </c>
      <c r="C43" s="19">
        <v>1668</v>
      </c>
      <c r="D43" s="19"/>
      <c r="E43" s="221">
        <v>3.5</v>
      </c>
      <c r="F43" s="203">
        <v>44.2</v>
      </c>
      <c r="G43" s="325"/>
      <c r="H43" s="203">
        <v>122.7</v>
      </c>
      <c r="I43" s="205">
        <v>200</v>
      </c>
      <c r="J43" s="205">
        <v>0</v>
      </c>
    </row>
    <row r="44" spans="1:10" ht="12.75">
      <c r="A44" s="19" t="s">
        <v>802</v>
      </c>
      <c r="B44" s="19" t="s">
        <v>13</v>
      </c>
      <c r="C44" s="19">
        <v>1949</v>
      </c>
      <c r="D44" s="19"/>
      <c r="E44" s="221" t="s">
        <v>8</v>
      </c>
      <c r="F44" s="203" t="s">
        <v>142</v>
      </c>
      <c r="G44" s="19"/>
      <c r="H44" s="203">
        <v>15.1</v>
      </c>
      <c r="I44" s="197" t="s">
        <v>8</v>
      </c>
      <c r="J44" s="197" t="s">
        <v>8</v>
      </c>
    </row>
    <row r="45" spans="1:10" ht="12.75">
      <c r="A45" s="19" t="s">
        <v>803</v>
      </c>
      <c r="B45" s="19" t="s">
        <v>804</v>
      </c>
      <c r="C45" s="19">
        <v>1960</v>
      </c>
      <c r="D45" s="19"/>
      <c r="E45" s="221">
        <v>2.12</v>
      </c>
      <c r="F45" s="203">
        <v>19.2</v>
      </c>
      <c r="G45" s="325">
        <f aca="true" t="shared" si="0" ref="G45:G50">F45-H45</f>
        <v>13.899999999999999</v>
      </c>
      <c r="H45" s="203">
        <v>5.3</v>
      </c>
      <c r="I45" s="205">
        <v>299</v>
      </c>
      <c r="J45" s="205">
        <v>40</v>
      </c>
    </row>
    <row r="46" spans="1:10" ht="12.75">
      <c r="A46" s="19" t="s">
        <v>805</v>
      </c>
      <c r="B46" s="19" t="s">
        <v>806</v>
      </c>
      <c r="C46" s="19">
        <v>1965</v>
      </c>
      <c r="D46" s="19"/>
      <c r="E46" s="221">
        <v>3.58</v>
      </c>
      <c r="F46" s="203">
        <v>19.4</v>
      </c>
      <c r="G46" s="325">
        <f t="shared" si="0"/>
        <v>14.299999999999999</v>
      </c>
      <c r="H46" s="203">
        <v>5.1</v>
      </c>
      <c r="I46" s="205">
        <v>177</v>
      </c>
      <c r="J46" s="205">
        <v>116</v>
      </c>
    </row>
    <row r="47" spans="1:10" ht="12.75">
      <c r="A47" s="19" t="s">
        <v>807</v>
      </c>
      <c r="B47" s="19" t="s">
        <v>808</v>
      </c>
      <c r="C47" s="19">
        <v>1955</v>
      </c>
      <c r="D47" s="19"/>
      <c r="E47" s="221">
        <v>3.35</v>
      </c>
      <c r="F47" s="203">
        <v>39.3</v>
      </c>
      <c r="G47" s="325">
        <f t="shared" si="0"/>
        <v>18.499999999999996</v>
      </c>
      <c r="H47" s="203">
        <v>20.8</v>
      </c>
      <c r="I47" s="205">
        <v>190</v>
      </c>
      <c r="J47" s="205">
        <v>0</v>
      </c>
    </row>
    <row r="48" spans="1:10" ht="12.75">
      <c r="A48" s="19" t="s">
        <v>809</v>
      </c>
      <c r="B48" s="19" t="s">
        <v>810</v>
      </c>
      <c r="C48" s="19">
        <v>1966</v>
      </c>
      <c r="D48" s="19"/>
      <c r="E48" s="221">
        <v>2.45</v>
      </c>
      <c r="F48" s="203">
        <v>42.7</v>
      </c>
      <c r="G48" s="325">
        <f t="shared" si="0"/>
        <v>14.400000000000002</v>
      </c>
      <c r="H48" s="203">
        <v>28.3</v>
      </c>
      <c r="I48" s="205">
        <v>229</v>
      </c>
      <c r="J48" s="205">
        <v>16</v>
      </c>
    </row>
    <row r="49" spans="1:10" ht="12.75">
      <c r="A49" s="19" t="s">
        <v>811</v>
      </c>
      <c r="B49" s="19" t="s">
        <v>812</v>
      </c>
      <c r="C49" s="19"/>
      <c r="D49" s="19"/>
      <c r="E49" s="221">
        <v>2.97</v>
      </c>
      <c r="F49" s="203">
        <v>23.5</v>
      </c>
      <c r="G49" s="325">
        <f t="shared" si="0"/>
        <v>15.9</v>
      </c>
      <c r="H49" s="203">
        <v>7.6</v>
      </c>
      <c r="I49" s="205">
        <f>52+42+14+48+62+20</f>
        <v>238</v>
      </c>
      <c r="J49" s="197" t="s">
        <v>8</v>
      </c>
    </row>
    <row r="50" spans="1:10" ht="12.75">
      <c r="A50" s="19" t="s">
        <v>58</v>
      </c>
      <c r="B50" s="19" t="s">
        <v>813</v>
      </c>
      <c r="C50" s="19">
        <v>1963</v>
      </c>
      <c r="D50" s="19"/>
      <c r="E50" s="221">
        <v>2.63</v>
      </c>
      <c r="F50" s="203">
        <v>33.4</v>
      </c>
      <c r="G50" s="325">
        <f t="shared" si="0"/>
        <v>19.099999999999998</v>
      </c>
      <c r="H50" s="203">
        <v>14.3</v>
      </c>
      <c r="I50" s="205">
        <v>78</v>
      </c>
      <c r="J50" s="205">
        <v>4</v>
      </c>
    </row>
    <row r="51" spans="1:10" ht="12.75">
      <c r="A51" s="19" t="s">
        <v>814</v>
      </c>
      <c r="B51" s="19" t="s">
        <v>772</v>
      </c>
      <c r="C51" s="19">
        <v>1948</v>
      </c>
      <c r="D51" s="19"/>
      <c r="E51" s="221">
        <v>3.66</v>
      </c>
      <c r="F51" s="203">
        <v>25.9</v>
      </c>
      <c r="G51" s="206"/>
      <c r="H51" s="203">
        <v>57.2</v>
      </c>
      <c r="I51" s="205">
        <v>193</v>
      </c>
      <c r="J51" s="205">
        <v>0</v>
      </c>
    </row>
    <row r="52" spans="1:10" ht="12.75">
      <c r="A52" s="19" t="s">
        <v>815</v>
      </c>
      <c r="B52" s="19" t="s">
        <v>816</v>
      </c>
      <c r="C52" s="19">
        <v>1966</v>
      </c>
      <c r="D52" s="19"/>
      <c r="E52" s="221">
        <v>2.22</v>
      </c>
      <c r="F52" s="203">
        <v>18.3</v>
      </c>
      <c r="G52" s="325">
        <f aca="true" t="shared" si="1" ref="G52:G62">F52-H52</f>
        <v>13.5</v>
      </c>
      <c r="H52" s="203">
        <v>4.8</v>
      </c>
      <c r="I52" s="205">
        <v>385</v>
      </c>
      <c r="J52" s="205">
        <v>55</v>
      </c>
    </row>
    <row r="53" spans="1:10" ht="12.75">
      <c r="A53" s="19" t="s">
        <v>733</v>
      </c>
      <c r="B53" s="19" t="s">
        <v>817</v>
      </c>
      <c r="C53" s="19">
        <v>1967</v>
      </c>
      <c r="D53" s="19"/>
      <c r="E53" s="221">
        <v>3.44</v>
      </c>
      <c r="F53" s="203">
        <v>34.5</v>
      </c>
      <c r="G53" s="325">
        <f t="shared" si="1"/>
        <v>19</v>
      </c>
      <c r="H53" s="203">
        <v>15.5</v>
      </c>
      <c r="I53" s="205">
        <v>190</v>
      </c>
      <c r="J53" s="205">
        <v>7</v>
      </c>
    </row>
    <row r="54" spans="1:10" ht="12.75">
      <c r="A54" s="19" t="s">
        <v>818</v>
      </c>
      <c r="B54" s="19" t="s">
        <v>819</v>
      </c>
      <c r="C54" s="19">
        <v>1956</v>
      </c>
      <c r="D54" s="19"/>
      <c r="E54" s="221">
        <v>3.08</v>
      </c>
      <c r="F54" s="203">
        <v>41.2</v>
      </c>
      <c r="G54" s="325">
        <f t="shared" si="1"/>
        <v>22.1</v>
      </c>
      <c r="H54" s="203">
        <v>19.1</v>
      </c>
      <c r="I54" s="205">
        <v>254</v>
      </c>
      <c r="J54" s="205">
        <v>0</v>
      </c>
    </row>
    <row r="55" spans="1:10" ht="12.75">
      <c r="A55" s="19" t="s">
        <v>820</v>
      </c>
      <c r="B55" s="19" t="s">
        <v>821</v>
      </c>
      <c r="C55" s="19">
        <v>1958</v>
      </c>
      <c r="D55" s="19"/>
      <c r="E55" s="221">
        <v>2.35</v>
      </c>
      <c r="F55" s="203">
        <v>27.6</v>
      </c>
      <c r="G55" s="325">
        <f t="shared" si="1"/>
        <v>17</v>
      </c>
      <c r="H55" s="203">
        <v>10.6</v>
      </c>
      <c r="I55" s="205">
        <v>306</v>
      </c>
      <c r="J55" s="205">
        <v>0</v>
      </c>
    </row>
    <row r="56" spans="1:10" ht="12.75">
      <c r="A56" s="19" t="s">
        <v>130</v>
      </c>
      <c r="B56" s="19" t="s">
        <v>822</v>
      </c>
      <c r="C56" s="19">
        <v>1959</v>
      </c>
      <c r="D56" s="19"/>
      <c r="E56" s="221">
        <v>3.74</v>
      </c>
      <c r="F56" s="203">
        <v>23.5</v>
      </c>
      <c r="G56" s="325">
        <f t="shared" si="1"/>
        <v>17.5</v>
      </c>
      <c r="H56" s="203">
        <v>6</v>
      </c>
      <c r="I56" s="205">
        <v>130</v>
      </c>
      <c r="J56" s="205">
        <v>0</v>
      </c>
    </row>
    <row r="57" spans="1:10" ht="12.75">
      <c r="A57" s="19" t="s">
        <v>823</v>
      </c>
      <c r="B57" s="19" t="s">
        <v>824</v>
      </c>
      <c r="C57" s="19"/>
      <c r="D57" s="19"/>
      <c r="E57" s="221">
        <v>3.3</v>
      </c>
      <c r="F57" s="203">
        <v>20.3</v>
      </c>
      <c r="G57" s="325">
        <f t="shared" si="1"/>
        <v>14.8</v>
      </c>
      <c r="H57" s="203">
        <v>5.5</v>
      </c>
      <c r="I57" s="205">
        <v>178</v>
      </c>
      <c r="J57" s="205">
        <v>7</v>
      </c>
    </row>
    <row r="58" spans="1:10" ht="12.75">
      <c r="A58" s="19" t="s">
        <v>825</v>
      </c>
      <c r="B58" s="19" t="s">
        <v>826</v>
      </c>
      <c r="C58" s="19">
        <v>1967</v>
      </c>
      <c r="D58" s="19"/>
      <c r="E58" s="221">
        <v>12.42</v>
      </c>
      <c r="F58" s="203">
        <v>47.8</v>
      </c>
      <c r="G58" s="325">
        <f t="shared" si="1"/>
        <v>30.9</v>
      </c>
      <c r="H58" s="203">
        <v>16.9</v>
      </c>
      <c r="I58" s="205">
        <v>301</v>
      </c>
      <c r="J58" s="205">
        <v>0</v>
      </c>
    </row>
    <row r="59" spans="1:10" ht="12.75">
      <c r="A59" s="19" t="s">
        <v>258</v>
      </c>
      <c r="B59" s="19" t="s">
        <v>827</v>
      </c>
      <c r="C59" s="19">
        <v>1959</v>
      </c>
      <c r="D59" s="19"/>
      <c r="E59" s="221">
        <v>1.89</v>
      </c>
      <c r="F59" s="203">
        <v>20</v>
      </c>
      <c r="G59" s="325">
        <f t="shared" si="1"/>
        <v>11.7</v>
      </c>
      <c r="H59" s="203">
        <v>8.3</v>
      </c>
      <c r="I59" s="205">
        <v>347</v>
      </c>
      <c r="J59" s="205">
        <v>0</v>
      </c>
    </row>
    <row r="60" spans="1:10" ht="12.75">
      <c r="A60" s="19" t="s">
        <v>828</v>
      </c>
      <c r="B60" s="19" t="s">
        <v>829</v>
      </c>
      <c r="C60" s="19">
        <v>1959</v>
      </c>
      <c r="D60" s="19"/>
      <c r="E60" s="221">
        <v>3.39</v>
      </c>
      <c r="F60" s="203">
        <v>38.9</v>
      </c>
      <c r="G60" s="325">
        <f t="shared" si="1"/>
        <v>26.799999999999997</v>
      </c>
      <c r="H60" s="203">
        <v>12.1</v>
      </c>
      <c r="I60" s="205">
        <v>52</v>
      </c>
      <c r="J60" s="205">
        <v>24</v>
      </c>
    </row>
    <row r="61" spans="1:10" ht="12.75">
      <c r="A61" s="19" t="s">
        <v>830</v>
      </c>
      <c r="B61" s="19" t="s">
        <v>831</v>
      </c>
      <c r="C61" s="19">
        <v>1933</v>
      </c>
      <c r="D61" s="19"/>
      <c r="E61" s="221">
        <v>4.36</v>
      </c>
      <c r="F61" s="203">
        <v>27.7</v>
      </c>
      <c r="G61" s="325">
        <f t="shared" si="1"/>
        <v>17.6</v>
      </c>
      <c r="H61" s="203">
        <v>10.1</v>
      </c>
      <c r="I61" s="205">
        <v>260</v>
      </c>
      <c r="J61" s="205">
        <v>84</v>
      </c>
    </row>
    <row r="62" spans="1:10" ht="12.75">
      <c r="A62" s="19" t="s">
        <v>832</v>
      </c>
      <c r="B62" s="19" t="s">
        <v>833</v>
      </c>
      <c r="C62" s="19">
        <v>1959</v>
      </c>
      <c r="D62" s="19"/>
      <c r="E62" s="221">
        <v>1.96</v>
      </c>
      <c r="F62" s="203">
        <v>54.6</v>
      </c>
      <c r="G62" s="325">
        <f t="shared" si="1"/>
        <v>40.900000000000006</v>
      </c>
      <c r="H62" s="203">
        <v>13.7</v>
      </c>
      <c r="I62" s="205">
        <v>46</v>
      </c>
      <c r="J62" s="205">
        <v>15</v>
      </c>
    </row>
    <row r="63" spans="1:10" ht="12.75">
      <c r="A63" s="19" t="s">
        <v>834</v>
      </c>
      <c r="B63" s="19" t="s">
        <v>13</v>
      </c>
      <c r="C63" s="19">
        <v>1955</v>
      </c>
      <c r="D63" s="19"/>
      <c r="E63" s="221" t="s">
        <v>8</v>
      </c>
      <c r="F63" s="203" t="s">
        <v>142</v>
      </c>
      <c r="G63" s="19">
        <v>0</v>
      </c>
      <c r="H63" s="203">
        <v>13.4</v>
      </c>
      <c r="I63" s="197" t="s">
        <v>8</v>
      </c>
      <c r="J63" s="197" t="s">
        <v>8</v>
      </c>
    </row>
    <row r="64" spans="1:10" ht="12.75">
      <c r="A64" s="19" t="s">
        <v>835</v>
      </c>
      <c r="B64" s="19" t="s">
        <v>836</v>
      </c>
      <c r="C64" s="19"/>
      <c r="D64" s="19"/>
      <c r="E64" s="221">
        <v>4.12</v>
      </c>
      <c r="F64" s="203">
        <v>23.3</v>
      </c>
      <c r="G64" s="325">
        <f>F64-H64</f>
        <v>19.7</v>
      </c>
      <c r="H64" s="203">
        <v>3.6</v>
      </c>
      <c r="I64" s="205">
        <v>370</v>
      </c>
      <c r="J64" s="205">
        <v>45</v>
      </c>
    </row>
    <row r="65" spans="1:10" ht="12.75">
      <c r="A65" s="19" t="s">
        <v>837</v>
      </c>
      <c r="B65" s="19" t="s">
        <v>838</v>
      </c>
      <c r="C65" s="19">
        <v>1966</v>
      </c>
      <c r="D65" s="19"/>
      <c r="E65" s="221">
        <v>3.87</v>
      </c>
      <c r="F65" s="203">
        <v>38.9</v>
      </c>
      <c r="G65" s="325">
        <v>19</v>
      </c>
      <c r="H65" s="203">
        <v>19.9</v>
      </c>
      <c r="I65" s="205">
        <v>155</v>
      </c>
      <c r="J65" s="205">
        <v>0</v>
      </c>
    </row>
    <row r="66" spans="1:10" ht="12.75">
      <c r="A66" s="19" t="s">
        <v>839</v>
      </c>
      <c r="B66" s="19" t="s">
        <v>13</v>
      </c>
      <c r="C66" s="19">
        <v>1960</v>
      </c>
      <c r="D66" s="19"/>
      <c r="E66" s="221" t="s">
        <v>8</v>
      </c>
      <c r="F66" s="203" t="s">
        <v>142</v>
      </c>
      <c r="G66" s="19">
        <v>0</v>
      </c>
      <c r="H66" s="203">
        <v>4.8</v>
      </c>
      <c r="I66" s="197" t="s">
        <v>8</v>
      </c>
      <c r="J66" s="197" t="s">
        <v>8</v>
      </c>
    </row>
    <row r="67" spans="1:10" ht="12.75">
      <c r="A67" s="19" t="s">
        <v>840</v>
      </c>
      <c r="B67" s="19" t="s">
        <v>774</v>
      </c>
      <c r="C67" s="19">
        <v>1929</v>
      </c>
      <c r="D67" s="19"/>
      <c r="E67" s="221">
        <v>3.38</v>
      </c>
      <c r="F67" s="203">
        <v>41.7</v>
      </c>
      <c r="G67" s="19">
        <v>0</v>
      </c>
      <c r="H67" s="203">
        <v>41.7</v>
      </c>
      <c r="I67" s="205">
        <v>340</v>
      </c>
      <c r="J67" s="205">
        <v>0</v>
      </c>
    </row>
    <row r="68" spans="1:10" ht="12.75">
      <c r="A68" s="19" t="s">
        <v>841</v>
      </c>
      <c r="B68" s="19" t="s">
        <v>775</v>
      </c>
      <c r="C68" s="19">
        <v>1936</v>
      </c>
      <c r="D68" s="19"/>
      <c r="E68" s="221">
        <v>3.21</v>
      </c>
      <c r="F68" s="205">
        <v>42</v>
      </c>
      <c r="G68" s="19">
        <v>0</v>
      </c>
      <c r="H68" s="203">
        <v>42</v>
      </c>
      <c r="I68" s="205">
        <v>148</v>
      </c>
      <c r="J68" s="205">
        <v>0</v>
      </c>
    </row>
    <row r="69" spans="1:10" ht="12.75">
      <c r="A69" s="19" t="s">
        <v>842</v>
      </c>
      <c r="B69" s="19" t="s">
        <v>843</v>
      </c>
      <c r="C69" s="19">
        <v>1966</v>
      </c>
      <c r="D69" s="19"/>
      <c r="E69" s="221">
        <v>3.24</v>
      </c>
      <c r="F69" s="203">
        <v>19.8</v>
      </c>
      <c r="G69" s="325">
        <f>F69-H69</f>
        <v>13.8</v>
      </c>
      <c r="H69" s="203">
        <v>6</v>
      </c>
      <c r="I69" s="205">
        <v>215</v>
      </c>
      <c r="J69" s="205">
        <v>0</v>
      </c>
    </row>
    <row r="70" spans="5:8" ht="12.75">
      <c r="E70" s="326"/>
      <c r="F70" s="327"/>
      <c r="G70" s="327"/>
      <c r="H70" s="328"/>
    </row>
    <row r="72" spans="6:9" ht="12.75">
      <c r="F72" s="327"/>
      <c r="I72" s="327"/>
    </row>
    <row r="73" ht="12.75">
      <c r="I73" s="327"/>
    </row>
    <row r="74" ht="12.75">
      <c r="I74" s="327"/>
    </row>
  </sheetData>
  <hyperlinks>
    <hyperlink ref="C4" location="Лист3!A1" tooltip="Приведена дата постановления ВЦИК о разделении Нижневолжского края на Саратовский и Сталинградский край. С 1936 г. - Сталинградская область, а в 1961 г. переименована в  Волгоградскую область." display="Лист3!A1"/>
    <hyperlink ref="D6" location="Лист3!A1" tooltip="Указан год первого упоминания о грорде в исторических материалах." display="Лист3!A1"/>
    <hyperlink ref="C6" location="Лист3!A1" tooltip="До 1925 г. - Царицын, затем Сталинград. В 1961 г. переименован в Волгоград." display="Лист3!A1"/>
    <hyperlink ref="C21" location="Лист3!A1" tooltip="Указан год основания в виде крепости." display="Лист3!A1"/>
    <hyperlink ref="C34" location="Лист3!A1" tooltip="Основан в 1734 г. как укреплённый пункт. Впервые утверждён городом в 1803 г., затем числился посадом. Вновь утверждём городом в 1922 и 1925 гг." display="Лист3!A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1">
      <selection activeCell="C2" sqref="C2:D2"/>
    </sheetView>
  </sheetViews>
  <sheetFormatPr defaultColWidth="9.00390625" defaultRowHeight="12.75" customHeight="1"/>
  <cols>
    <col min="1" max="2" width="20.75390625" style="296" customWidth="1"/>
    <col min="3" max="4" width="6.00390625" style="296" customWidth="1"/>
    <col min="5" max="5" width="5.625" style="296" customWidth="1"/>
    <col min="6" max="6" width="6.25390625" style="296" customWidth="1"/>
    <col min="7" max="7" width="5.125" style="296" customWidth="1"/>
    <col min="8" max="8" width="7.125" style="296" customWidth="1"/>
    <col min="9" max="9" width="6.25390625" style="296" customWidth="1"/>
    <col min="10" max="10" width="5.25390625" style="296" customWidth="1"/>
    <col min="11" max="16384" width="9.125" style="258" customWidth="1"/>
  </cols>
  <sheetData>
    <row r="1" spans="1:10" ht="12.7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</row>
    <row r="2" spans="1:10" ht="68.25" customHeight="1">
      <c r="A2" s="259" t="s">
        <v>0</v>
      </c>
      <c r="B2" s="259" t="s">
        <v>1</v>
      </c>
      <c r="C2" s="336" t="s">
        <v>603</v>
      </c>
      <c r="D2" s="336" t="s">
        <v>604</v>
      </c>
      <c r="E2" s="259" t="s">
        <v>45</v>
      </c>
      <c r="F2" s="260" t="s">
        <v>605</v>
      </c>
      <c r="G2" s="260" t="s">
        <v>606</v>
      </c>
      <c r="H2" s="260" t="s">
        <v>607</v>
      </c>
      <c r="I2" s="261" t="s">
        <v>49</v>
      </c>
      <c r="J2" s="261" t="s">
        <v>50</v>
      </c>
    </row>
    <row r="3" spans="1:10" ht="12.75" customHeight="1">
      <c r="A3" s="262">
        <v>1</v>
      </c>
      <c r="B3" s="262">
        <v>2</v>
      </c>
      <c r="C3" s="262">
        <v>3</v>
      </c>
      <c r="D3" s="262">
        <v>4</v>
      </c>
      <c r="E3" s="262">
        <v>5</v>
      </c>
      <c r="F3" s="262">
        <v>6</v>
      </c>
      <c r="G3" s="262">
        <v>7</v>
      </c>
      <c r="H3" s="262">
        <v>8</v>
      </c>
      <c r="I3" s="262">
        <v>9</v>
      </c>
      <c r="J3" s="262">
        <v>10</v>
      </c>
    </row>
    <row r="4" spans="1:10" ht="12.75" customHeight="1">
      <c r="A4" s="263" t="s">
        <v>608</v>
      </c>
      <c r="B4" s="264" t="s">
        <v>609</v>
      </c>
      <c r="C4" s="265">
        <v>1927</v>
      </c>
      <c r="D4" s="265">
        <v>1703</v>
      </c>
      <c r="E4" s="266">
        <v>85.9</v>
      </c>
      <c r="F4" s="267">
        <v>1649.6</v>
      </c>
      <c r="G4" s="268"/>
      <c r="H4" s="267">
        <v>4596.2</v>
      </c>
      <c r="I4" s="269">
        <v>651</v>
      </c>
      <c r="J4" s="270">
        <v>0</v>
      </c>
    </row>
    <row r="5" spans="1:10" ht="12.75" customHeight="1">
      <c r="A5" s="271" t="s">
        <v>610</v>
      </c>
      <c r="B5" s="272"/>
      <c r="C5" s="273"/>
      <c r="D5" s="273"/>
      <c r="E5" s="274"/>
      <c r="F5" s="275"/>
      <c r="G5" s="276"/>
      <c r="H5" s="275"/>
      <c r="I5" s="275"/>
      <c r="J5" s="276"/>
    </row>
    <row r="6" spans="1:10" ht="12.75" customHeight="1">
      <c r="A6" s="272" t="s">
        <v>611</v>
      </c>
      <c r="B6" s="272" t="s">
        <v>611</v>
      </c>
      <c r="C6" s="265"/>
      <c r="D6" s="265">
        <v>1950</v>
      </c>
      <c r="E6" s="277" t="s">
        <v>8</v>
      </c>
      <c r="F6" s="274">
        <v>19.3</v>
      </c>
      <c r="G6" s="278">
        <v>0</v>
      </c>
      <c r="H6" s="274">
        <v>19.3</v>
      </c>
      <c r="I6" s="279">
        <f>13+10+15+82+136</f>
        <v>256</v>
      </c>
      <c r="J6" s="280">
        <v>20</v>
      </c>
    </row>
    <row r="7" spans="1:10" ht="12.75" customHeight="1">
      <c r="A7" s="281" t="s">
        <v>612</v>
      </c>
      <c r="B7" s="263" t="s">
        <v>612</v>
      </c>
      <c r="C7" s="282"/>
      <c r="D7" s="282">
        <v>1933</v>
      </c>
      <c r="E7" s="277" t="s">
        <v>8</v>
      </c>
      <c r="F7" s="274">
        <v>48.1</v>
      </c>
      <c r="G7" s="278">
        <v>0</v>
      </c>
      <c r="H7" s="274">
        <v>48.1</v>
      </c>
      <c r="I7" s="279">
        <f>16+74+24+25</f>
        <v>139</v>
      </c>
      <c r="J7" s="283">
        <v>0</v>
      </c>
    </row>
    <row r="8" spans="1:10" ht="12.75" customHeight="1">
      <c r="A8" s="281" t="s">
        <v>613</v>
      </c>
      <c r="B8" s="263" t="s">
        <v>613</v>
      </c>
      <c r="C8" s="273"/>
      <c r="D8" s="282">
        <v>1963</v>
      </c>
      <c r="E8" s="277" t="s">
        <v>8</v>
      </c>
      <c r="F8" s="274">
        <v>41</v>
      </c>
      <c r="G8" s="278">
        <v>0</v>
      </c>
      <c r="H8" s="274">
        <v>41</v>
      </c>
      <c r="I8" s="279">
        <v>7</v>
      </c>
      <c r="J8" s="283">
        <v>0</v>
      </c>
    </row>
    <row r="9" spans="1:10" ht="12.75" customHeight="1">
      <c r="A9" s="281" t="s">
        <v>614</v>
      </c>
      <c r="B9" s="263" t="s">
        <v>614</v>
      </c>
      <c r="C9" s="284"/>
      <c r="D9" s="282">
        <v>1293</v>
      </c>
      <c r="E9" s="277" t="s">
        <v>8</v>
      </c>
      <c r="F9" s="274">
        <v>78.6</v>
      </c>
      <c r="G9" s="278">
        <v>0</v>
      </c>
      <c r="H9" s="274">
        <v>78.6</v>
      </c>
      <c r="I9" s="279">
        <f>16+70+12+28</f>
        <v>126</v>
      </c>
      <c r="J9" s="283">
        <v>0</v>
      </c>
    </row>
    <row r="10" spans="1:10" ht="12.75" customHeight="1">
      <c r="A10" s="285" t="s">
        <v>615</v>
      </c>
      <c r="B10" s="285" t="s">
        <v>615</v>
      </c>
      <c r="C10" s="282"/>
      <c r="D10" s="282">
        <v>1795</v>
      </c>
      <c r="E10" s="277" t="s">
        <v>8</v>
      </c>
      <c r="F10" s="274">
        <v>82.9</v>
      </c>
      <c r="G10" s="278">
        <v>0</v>
      </c>
      <c r="H10" s="274">
        <v>82.9</v>
      </c>
      <c r="I10" s="279">
        <f>24+21</f>
        <v>45</v>
      </c>
      <c r="J10" s="283">
        <v>0</v>
      </c>
    </row>
    <row r="11" spans="1:10" ht="12.75" customHeight="1">
      <c r="A11" s="263" t="s">
        <v>616</v>
      </c>
      <c r="B11" s="263" t="s">
        <v>616</v>
      </c>
      <c r="C11" s="273"/>
      <c r="D11" s="282"/>
      <c r="E11" s="277" t="s">
        <v>8</v>
      </c>
      <c r="F11" s="274">
        <v>11.6</v>
      </c>
      <c r="G11" s="278">
        <v>0</v>
      </c>
      <c r="H11" s="274">
        <v>11.6</v>
      </c>
      <c r="I11" s="279">
        <f>25+15+59+37+21</f>
        <v>157</v>
      </c>
      <c r="J11" s="283">
        <v>0</v>
      </c>
    </row>
    <row r="12" spans="1:10" ht="12.75" customHeight="1">
      <c r="A12" s="263" t="s">
        <v>617</v>
      </c>
      <c r="B12" s="263" t="s">
        <v>617</v>
      </c>
      <c r="C12" s="282"/>
      <c r="D12" s="282">
        <v>1703</v>
      </c>
      <c r="E12" s="277" t="s">
        <v>8</v>
      </c>
      <c r="F12" s="274">
        <v>52.1</v>
      </c>
      <c r="G12" s="278">
        <v>0</v>
      </c>
      <c r="H12" s="274">
        <v>52.1</v>
      </c>
      <c r="I12" s="279">
        <f>157-25</f>
        <v>132</v>
      </c>
      <c r="J12" s="283">
        <v>0</v>
      </c>
    </row>
    <row r="13" spans="1:10" ht="12.75" customHeight="1">
      <c r="A13" s="281" t="s">
        <v>618</v>
      </c>
      <c r="B13" s="263" t="s">
        <v>618</v>
      </c>
      <c r="C13" s="273"/>
      <c r="D13" s="282">
        <v>1965</v>
      </c>
      <c r="E13" s="277" t="s">
        <v>8</v>
      </c>
      <c r="F13" s="274">
        <v>56</v>
      </c>
      <c r="G13" s="278">
        <v>0</v>
      </c>
      <c r="H13" s="274">
        <v>56</v>
      </c>
      <c r="I13" s="279">
        <f>46+102</f>
        <v>148</v>
      </c>
      <c r="J13" s="283">
        <v>0</v>
      </c>
    </row>
    <row r="14" spans="1:10" ht="12.75" customHeight="1">
      <c r="A14" s="272" t="s">
        <v>619</v>
      </c>
      <c r="B14" s="272" t="s">
        <v>619</v>
      </c>
      <c r="C14" s="273"/>
      <c r="D14" s="282">
        <v>1953</v>
      </c>
      <c r="E14" s="277" t="s">
        <v>8</v>
      </c>
      <c r="F14" s="274">
        <v>22.8</v>
      </c>
      <c r="G14" s="278">
        <v>0</v>
      </c>
      <c r="H14" s="274">
        <v>22.8</v>
      </c>
      <c r="I14" s="279">
        <f>9+10+7+12</f>
        <v>38</v>
      </c>
      <c r="J14" s="280">
        <v>0</v>
      </c>
    </row>
    <row r="15" spans="1:10" ht="12.75" customHeight="1">
      <c r="A15" s="272" t="s">
        <v>620</v>
      </c>
      <c r="B15" s="272" t="s">
        <v>620</v>
      </c>
      <c r="C15" s="282"/>
      <c r="D15" s="282">
        <v>1785</v>
      </c>
      <c r="E15" s="277" t="s">
        <v>8</v>
      </c>
      <c r="F15" s="274">
        <v>24.2</v>
      </c>
      <c r="G15" s="278">
        <v>0</v>
      </c>
      <c r="H15" s="274">
        <v>24.2</v>
      </c>
      <c r="I15" s="279">
        <f>290-45</f>
        <v>245</v>
      </c>
      <c r="J15" s="283">
        <v>0</v>
      </c>
    </row>
    <row r="16" spans="1:10" ht="12.75" customHeight="1">
      <c r="A16" s="272" t="s">
        <v>621</v>
      </c>
      <c r="B16" s="263" t="s">
        <v>621</v>
      </c>
      <c r="C16" s="273"/>
      <c r="D16" s="282">
        <v>1777</v>
      </c>
      <c r="E16" s="277" t="s">
        <v>8</v>
      </c>
      <c r="F16" s="274">
        <v>39.2</v>
      </c>
      <c r="G16" s="278">
        <v>0</v>
      </c>
      <c r="H16" s="274">
        <v>39.9</v>
      </c>
      <c r="I16" s="279">
        <v>137</v>
      </c>
      <c r="J16" s="283">
        <v>0</v>
      </c>
    </row>
    <row r="17" spans="1:10" ht="12.75" customHeight="1">
      <c r="A17" s="272" t="s">
        <v>622</v>
      </c>
      <c r="B17" s="263" t="s">
        <v>622</v>
      </c>
      <c r="C17" s="273"/>
      <c r="D17" s="282"/>
      <c r="E17" s="277" t="s">
        <v>8</v>
      </c>
      <c r="F17" s="274">
        <v>25.6</v>
      </c>
      <c r="G17" s="278">
        <v>0</v>
      </c>
      <c r="H17" s="274">
        <v>25.6</v>
      </c>
      <c r="I17" s="279">
        <f>13+26+15+82+13+74+24+25</f>
        <v>272</v>
      </c>
      <c r="J17" s="283">
        <v>0</v>
      </c>
    </row>
    <row r="18" spans="1:10" ht="12.75" customHeight="1">
      <c r="A18" s="272" t="s">
        <v>623</v>
      </c>
      <c r="B18" s="272" t="s">
        <v>623</v>
      </c>
      <c r="C18" s="282"/>
      <c r="D18" s="282">
        <v>1956</v>
      </c>
      <c r="E18" s="277" t="s">
        <v>8</v>
      </c>
      <c r="F18" s="274">
        <v>20.4</v>
      </c>
      <c r="G18" s="278">
        <v>0</v>
      </c>
      <c r="H18" s="274">
        <v>20.4</v>
      </c>
      <c r="I18" s="279">
        <f>45+109+13+74+24+25</f>
        <v>290</v>
      </c>
      <c r="J18" s="283">
        <v>4</v>
      </c>
    </row>
    <row r="19" spans="1:10" ht="12.75" customHeight="1">
      <c r="A19" s="263" t="s">
        <v>624</v>
      </c>
      <c r="B19" s="272" t="s">
        <v>624</v>
      </c>
      <c r="C19" s="273"/>
      <c r="D19" s="284">
        <v>1295</v>
      </c>
      <c r="E19" s="277" t="s">
        <v>8</v>
      </c>
      <c r="F19" s="274">
        <v>19.3</v>
      </c>
      <c r="G19" s="278">
        <v>0</v>
      </c>
      <c r="H19" s="274">
        <v>19.3</v>
      </c>
      <c r="I19" s="279">
        <f>7+88+41</f>
        <v>136</v>
      </c>
      <c r="J19" s="283">
        <v>0</v>
      </c>
    </row>
    <row r="20" spans="1:10" ht="12.75" customHeight="1">
      <c r="A20" s="272" t="s">
        <v>625</v>
      </c>
      <c r="B20" s="263" t="s">
        <v>625</v>
      </c>
      <c r="C20" s="273"/>
      <c r="D20" s="273"/>
      <c r="E20" s="277" t="s">
        <v>8</v>
      </c>
      <c r="F20" s="274">
        <v>31.7</v>
      </c>
      <c r="G20" s="278">
        <v>0</v>
      </c>
      <c r="H20" s="274">
        <v>31.7</v>
      </c>
      <c r="I20" s="279">
        <v>11</v>
      </c>
      <c r="J20" s="283" t="s">
        <v>8</v>
      </c>
    </row>
    <row r="21" spans="1:10" ht="12.75" customHeight="1">
      <c r="A21" s="272" t="s">
        <v>626</v>
      </c>
      <c r="B21" s="263" t="s">
        <v>626</v>
      </c>
      <c r="C21" s="273"/>
      <c r="D21" s="273">
        <v>1949</v>
      </c>
      <c r="E21" s="277" t="s">
        <v>8</v>
      </c>
      <c r="F21" s="274">
        <v>38.6</v>
      </c>
      <c r="G21" s="278">
        <v>0</v>
      </c>
      <c r="H21" s="274">
        <v>38.6</v>
      </c>
      <c r="I21" s="279">
        <f>51+15+59+37+21</f>
        <v>183</v>
      </c>
      <c r="J21" s="283">
        <v>0</v>
      </c>
    </row>
    <row r="22" spans="1:10" ht="12.75" customHeight="1">
      <c r="A22" s="263" t="s">
        <v>627</v>
      </c>
      <c r="B22" s="263" t="s">
        <v>627</v>
      </c>
      <c r="C22" s="273"/>
      <c r="D22" s="273">
        <v>1973</v>
      </c>
      <c r="E22" s="277" t="s">
        <v>8</v>
      </c>
      <c r="F22" s="274">
        <v>63.2</v>
      </c>
      <c r="G22" s="278">
        <v>0</v>
      </c>
      <c r="H22" s="278">
        <v>63.1</v>
      </c>
      <c r="I22" s="279">
        <f>41+31+15</f>
        <v>87</v>
      </c>
      <c r="J22" s="283">
        <v>0</v>
      </c>
    </row>
    <row r="23" spans="1:10" ht="12.75" customHeight="1">
      <c r="A23" s="285" t="s">
        <v>628</v>
      </c>
      <c r="B23" s="263" t="s">
        <v>628</v>
      </c>
      <c r="C23" s="273"/>
      <c r="D23" s="273">
        <v>1773</v>
      </c>
      <c r="E23" s="277" t="s">
        <v>8</v>
      </c>
      <c r="F23" s="274">
        <v>66.6</v>
      </c>
      <c r="G23" s="278">
        <v>0</v>
      </c>
      <c r="H23" s="274">
        <v>66.6</v>
      </c>
      <c r="I23" s="279">
        <f>9+82+13+74+24+25</f>
        <v>227</v>
      </c>
      <c r="J23" s="283">
        <v>0</v>
      </c>
    </row>
    <row r="24" spans="1:10" ht="12.75" customHeight="1">
      <c r="A24" s="272" t="s">
        <v>629</v>
      </c>
      <c r="B24" s="272" t="s">
        <v>629</v>
      </c>
      <c r="C24" s="273"/>
      <c r="D24" s="284">
        <v>1963</v>
      </c>
      <c r="E24" s="277" t="s">
        <v>8</v>
      </c>
      <c r="F24" s="274">
        <v>34.5</v>
      </c>
      <c r="G24" s="278">
        <v>0</v>
      </c>
      <c r="H24" s="274">
        <v>34.5</v>
      </c>
      <c r="I24" s="279">
        <f>9+15+25</f>
        <v>49</v>
      </c>
      <c r="J24" s="283">
        <v>0</v>
      </c>
    </row>
    <row r="25" spans="1:10" ht="12.75" customHeight="1">
      <c r="A25" s="272" t="s">
        <v>630</v>
      </c>
      <c r="B25" s="272" t="s">
        <v>630</v>
      </c>
      <c r="C25" s="273"/>
      <c r="D25" s="273"/>
      <c r="E25" s="277" t="s">
        <v>8</v>
      </c>
      <c r="F25" s="274">
        <v>12.1</v>
      </c>
      <c r="G25" s="278">
        <v>0</v>
      </c>
      <c r="H25" s="274">
        <v>12.1</v>
      </c>
      <c r="I25" s="279">
        <f>9+24+25</f>
        <v>58</v>
      </c>
      <c r="J25" s="283">
        <v>0</v>
      </c>
    </row>
    <row r="26" spans="1:10" ht="12.75" customHeight="1">
      <c r="A26" s="271" t="s">
        <v>631</v>
      </c>
      <c r="B26" s="272"/>
      <c r="C26" s="273"/>
      <c r="D26" s="273"/>
      <c r="E26" s="275"/>
      <c r="F26" s="275"/>
      <c r="G26" s="278"/>
      <c r="H26" s="275"/>
      <c r="I26" s="275"/>
      <c r="J26" s="276"/>
    </row>
    <row r="27" spans="1:10" ht="12.75" customHeight="1">
      <c r="A27" s="272" t="s">
        <v>632</v>
      </c>
      <c r="B27" s="272" t="s">
        <v>611</v>
      </c>
      <c r="C27" s="265"/>
      <c r="D27" s="265">
        <v>1950</v>
      </c>
      <c r="E27" s="277">
        <v>7.14</v>
      </c>
      <c r="F27" s="274">
        <v>19.7</v>
      </c>
      <c r="G27" s="278">
        <f>F27-H28</f>
        <v>15.6</v>
      </c>
      <c r="H27" s="274">
        <v>19.3</v>
      </c>
      <c r="I27" s="279">
        <v>245</v>
      </c>
      <c r="J27" s="283">
        <v>0</v>
      </c>
    </row>
    <row r="28" spans="1:10" ht="12.75" customHeight="1">
      <c r="A28" s="272" t="s">
        <v>633</v>
      </c>
      <c r="B28" s="272" t="s">
        <v>13</v>
      </c>
      <c r="C28" s="286"/>
      <c r="D28" s="286">
        <v>1964</v>
      </c>
      <c r="E28" s="275" t="s">
        <v>8</v>
      </c>
      <c r="F28" s="274" t="s">
        <v>142</v>
      </c>
      <c r="G28" s="278"/>
      <c r="H28" s="274">
        <v>4.1</v>
      </c>
      <c r="I28" s="279" t="s">
        <v>8</v>
      </c>
      <c r="J28" s="283" t="s">
        <v>8</v>
      </c>
    </row>
    <row r="29" spans="1:10" ht="12.75" customHeight="1">
      <c r="A29" s="263" t="s">
        <v>634</v>
      </c>
      <c r="B29" s="264" t="s">
        <v>635</v>
      </c>
      <c r="C29" s="273"/>
      <c r="D29" s="273">
        <v>1937</v>
      </c>
      <c r="E29" s="277">
        <v>2.73</v>
      </c>
      <c r="F29" s="274">
        <v>46.9</v>
      </c>
      <c r="G29" s="278">
        <f>F29-H29-H30</f>
        <v>34</v>
      </c>
      <c r="H29" s="274">
        <v>11</v>
      </c>
      <c r="I29" s="279">
        <v>85</v>
      </c>
      <c r="J29" s="283">
        <v>0</v>
      </c>
    </row>
    <row r="30" spans="1:10" ht="12.75" customHeight="1">
      <c r="A30" s="272" t="s">
        <v>636</v>
      </c>
      <c r="B30" s="272" t="s">
        <v>13</v>
      </c>
      <c r="C30" s="265"/>
      <c r="D30" s="265">
        <v>1930</v>
      </c>
      <c r="E30" s="275" t="s">
        <v>8</v>
      </c>
      <c r="F30" s="274" t="s">
        <v>142</v>
      </c>
      <c r="G30" s="278"/>
      <c r="H30" s="274">
        <v>1.9</v>
      </c>
      <c r="I30" s="279" t="s">
        <v>8</v>
      </c>
      <c r="J30" s="283" t="s">
        <v>8</v>
      </c>
    </row>
    <row r="31" spans="1:10" ht="12.75" customHeight="1">
      <c r="A31" s="272" t="s">
        <v>637</v>
      </c>
      <c r="B31" s="272" t="s">
        <v>612</v>
      </c>
      <c r="C31" s="286"/>
      <c r="D31" s="286">
        <v>1933</v>
      </c>
      <c r="E31" s="277">
        <v>5.11</v>
      </c>
      <c r="F31" s="274">
        <v>51.7</v>
      </c>
      <c r="G31" s="278">
        <f>F31-H32-H33</f>
        <v>27</v>
      </c>
      <c r="H31" s="274">
        <v>48.1</v>
      </c>
      <c r="I31" s="279">
        <v>122</v>
      </c>
      <c r="J31" s="283">
        <v>0</v>
      </c>
    </row>
    <row r="32" spans="1:10" ht="12.75" customHeight="1">
      <c r="A32" s="264" t="s">
        <v>638</v>
      </c>
      <c r="B32" s="272" t="s">
        <v>13</v>
      </c>
      <c r="C32" s="282"/>
      <c r="D32" s="282">
        <v>1704</v>
      </c>
      <c r="E32" s="275" t="s">
        <v>8</v>
      </c>
      <c r="F32" s="274" t="s">
        <v>142</v>
      </c>
      <c r="G32" s="278"/>
      <c r="H32" s="274">
        <v>10.6</v>
      </c>
      <c r="I32" s="279" t="s">
        <v>8</v>
      </c>
      <c r="J32" s="283" t="s">
        <v>8</v>
      </c>
    </row>
    <row r="33" spans="1:10" ht="12.75" customHeight="1">
      <c r="A33" s="264" t="s">
        <v>639</v>
      </c>
      <c r="B33" s="272" t="s">
        <v>13</v>
      </c>
      <c r="C33" s="282"/>
      <c r="D33" s="282">
        <v>1927</v>
      </c>
      <c r="E33" s="275" t="s">
        <v>8</v>
      </c>
      <c r="F33" s="274" t="s">
        <v>142</v>
      </c>
      <c r="G33" s="278"/>
      <c r="H33" s="274">
        <v>14.1</v>
      </c>
      <c r="I33" s="279" t="s">
        <v>8</v>
      </c>
      <c r="J33" s="283" t="s">
        <v>8</v>
      </c>
    </row>
    <row r="34" spans="1:10" ht="12.75" customHeight="1">
      <c r="A34" s="272" t="s">
        <v>640</v>
      </c>
      <c r="B34" s="263" t="s">
        <v>613</v>
      </c>
      <c r="C34" s="282"/>
      <c r="D34" s="282">
        <v>1963</v>
      </c>
      <c r="E34" s="277">
        <v>3.02</v>
      </c>
      <c r="F34" s="274">
        <v>125.2</v>
      </c>
      <c r="G34" s="278">
        <f>F34-H35-H36-H37-H38-H39-H40</f>
        <v>82.3</v>
      </c>
      <c r="H34" s="274">
        <v>41</v>
      </c>
      <c r="I34" s="279">
        <v>24</v>
      </c>
      <c r="J34" s="283">
        <v>0</v>
      </c>
    </row>
    <row r="35" spans="1:10" ht="12.75" customHeight="1">
      <c r="A35" s="272" t="s">
        <v>641</v>
      </c>
      <c r="B35" s="272" t="s">
        <v>13</v>
      </c>
      <c r="C35" s="273"/>
      <c r="D35" s="273">
        <v>1927</v>
      </c>
      <c r="E35" s="275" t="s">
        <v>8</v>
      </c>
      <c r="F35" s="274" t="s">
        <v>142</v>
      </c>
      <c r="G35" s="278"/>
      <c r="H35" s="274">
        <v>5.7</v>
      </c>
      <c r="I35" s="279" t="s">
        <v>8</v>
      </c>
      <c r="J35" s="283" t="s">
        <v>8</v>
      </c>
    </row>
    <row r="36" spans="1:10" ht="12.75" customHeight="1">
      <c r="A36" s="272" t="s">
        <v>642</v>
      </c>
      <c r="B36" s="272" t="s">
        <v>13</v>
      </c>
      <c r="C36" s="273"/>
      <c r="D36" s="273">
        <v>1961</v>
      </c>
      <c r="E36" s="275" t="s">
        <v>8</v>
      </c>
      <c r="F36" s="274" t="s">
        <v>142</v>
      </c>
      <c r="G36" s="278"/>
      <c r="H36" s="274">
        <v>9.4</v>
      </c>
      <c r="I36" s="279" t="s">
        <v>8</v>
      </c>
      <c r="J36" s="283" t="s">
        <v>8</v>
      </c>
    </row>
    <row r="37" spans="1:10" ht="12.75" customHeight="1">
      <c r="A37" s="263" t="s">
        <v>643</v>
      </c>
      <c r="B37" s="272" t="s">
        <v>13</v>
      </c>
      <c r="C37" s="273"/>
      <c r="D37" s="273">
        <v>1927</v>
      </c>
      <c r="E37" s="275" t="s">
        <v>8</v>
      </c>
      <c r="F37" s="274" t="s">
        <v>142</v>
      </c>
      <c r="G37" s="278"/>
      <c r="H37" s="274">
        <v>10.9</v>
      </c>
      <c r="I37" s="279" t="s">
        <v>8</v>
      </c>
      <c r="J37" s="283" t="s">
        <v>8</v>
      </c>
    </row>
    <row r="38" spans="1:10" ht="12.75" customHeight="1">
      <c r="A38" s="272" t="s">
        <v>644</v>
      </c>
      <c r="B38" s="272" t="s">
        <v>13</v>
      </c>
      <c r="C38" s="273"/>
      <c r="D38" s="273">
        <v>1945</v>
      </c>
      <c r="E38" s="275" t="s">
        <v>8</v>
      </c>
      <c r="F38" s="274" t="s">
        <v>142</v>
      </c>
      <c r="G38" s="278"/>
      <c r="H38" s="274">
        <v>3</v>
      </c>
      <c r="I38" s="279" t="s">
        <v>8</v>
      </c>
      <c r="J38" s="283" t="s">
        <v>8</v>
      </c>
    </row>
    <row r="39" spans="1:10" ht="12.75" customHeight="1">
      <c r="A39" s="272" t="s">
        <v>645</v>
      </c>
      <c r="B39" s="272" t="s">
        <v>13</v>
      </c>
      <c r="C39" s="286"/>
      <c r="D39" s="286">
        <v>1979</v>
      </c>
      <c r="E39" s="275" t="s">
        <v>8</v>
      </c>
      <c r="F39" s="274" t="s">
        <v>142</v>
      </c>
      <c r="G39" s="278"/>
      <c r="H39" s="274">
        <v>9.3</v>
      </c>
      <c r="I39" s="279" t="s">
        <v>8</v>
      </c>
      <c r="J39" s="283" t="s">
        <v>8</v>
      </c>
    </row>
    <row r="40" spans="1:10" ht="12.75" customHeight="1">
      <c r="A40" s="272" t="s">
        <v>646</v>
      </c>
      <c r="B40" s="272" t="s">
        <v>13</v>
      </c>
      <c r="C40" s="273"/>
      <c r="D40" s="273">
        <v>1963</v>
      </c>
      <c r="E40" s="275" t="s">
        <v>8</v>
      </c>
      <c r="F40" s="274" t="s">
        <v>142</v>
      </c>
      <c r="G40" s="276"/>
      <c r="H40" s="274">
        <v>4.6</v>
      </c>
      <c r="I40" s="279" t="s">
        <v>8</v>
      </c>
      <c r="J40" s="283" t="s">
        <v>8</v>
      </c>
    </row>
    <row r="41" spans="1:10" ht="12.75" customHeight="1">
      <c r="A41" s="263" t="s">
        <v>647</v>
      </c>
      <c r="B41" s="272"/>
      <c r="C41" s="287"/>
      <c r="D41" s="273"/>
      <c r="E41" s="275"/>
      <c r="F41" s="274"/>
      <c r="G41" s="278"/>
      <c r="H41" s="274"/>
      <c r="I41" s="279"/>
      <c r="J41" s="283"/>
    </row>
    <row r="42" spans="1:10" ht="12.75" customHeight="1">
      <c r="A42" s="263" t="s">
        <v>648</v>
      </c>
      <c r="B42" s="272" t="s">
        <v>614</v>
      </c>
      <c r="C42" s="262"/>
      <c r="D42" s="282">
        <v>1293</v>
      </c>
      <c r="E42" s="277">
        <v>7.41</v>
      </c>
      <c r="F42" s="274">
        <v>109.3</v>
      </c>
      <c r="G42" s="278">
        <f>F42-H43-H44-H45-H47-H48-H49-H50</f>
        <v>62.800000000000004</v>
      </c>
      <c r="H42" s="274">
        <v>78.6</v>
      </c>
      <c r="I42" s="279">
        <v>130</v>
      </c>
      <c r="J42" s="283">
        <v>0</v>
      </c>
    </row>
    <row r="43" spans="1:10" ht="12.75" customHeight="1">
      <c r="A43" s="264" t="s">
        <v>649</v>
      </c>
      <c r="B43" s="272" t="s">
        <v>13</v>
      </c>
      <c r="C43" s="273"/>
      <c r="D43" s="273">
        <v>1940</v>
      </c>
      <c r="E43" s="275" t="s">
        <v>8</v>
      </c>
      <c r="F43" s="274" t="s">
        <v>142</v>
      </c>
      <c r="G43" s="278"/>
      <c r="H43" s="274">
        <v>1.2</v>
      </c>
      <c r="I43" s="279" t="s">
        <v>8</v>
      </c>
      <c r="J43" s="283" t="s">
        <v>8</v>
      </c>
    </row>
    <row r="44" spans="1:10" ht="12.75" customHeight="1">
      <c r="A44" s="264" t="s">
        <v>650</v>
      </c>
      <c r="B44" s="272" t="s">
        <v>13</v>
      </c>
      <c r="C44" s="262"/>
      <c r="D44" s="273">
        <v>1940</v>
      </c>
      <c r="E44" s="275" t="s">
        <v>8</v>
      </c>
      <c r="F44" s="274" t="s">
        <v>142</v>
      </c>
      <c r="G44" s="278"/>
      <c r="H44" s="274">
        <v>6.1</v>
      </c>
      <c r="I44" s="279" t="s">
        <v>8</v>
      </c>
      <c r="J44" s="283" t="s">
        <v>8</v>
      </c>
    </row>
    <row r="45" spans="1:10" ht="12.75" customHeight="1">
      <c r="A45" s="288" t="s">
        <v>651</v>
      </c>
      <c r="B45" s="272" t="s">
        <v>13</v>
      </c>
      <c r="C45" s="262"/>
      <c r="D45" s="273">
        <v>1940</v>
      </c>
      <c r="E45" s="275" t="s">
        <v>8</v>
      </c>
      <c r="F45" s="274" t="s">
        <v>142</v>
      </c>
      <c r="G45" s="278"/>
      <c r="H45" s="274">
        <v>6</v>
      </c>
      <c r="I45" s="279" t="s">
        <v>8</v>
      </c>
      <c r="J45" s="283" t="s">
        <v>8</v>
      </c>
    </row>
    <row r="46" spans="1:10" ht="12.75" customHeight="1">
      <c r="A46" s="263" t="s">
        <v>652</v>
      </c>
      <c r="B46" s="272"/>
      <c r="C46" s="262"/>
      <c r="D46" s="273"/>
      <c r="E46" s="279" t="s">
        <v>8</v>
      </c>
      <c r="F46" s="279" t="s">
        <v>142</v>
      </c>
      <c r="G46" s="278"/>
      <c r="H46" s="279" t="s">
        <v>8</v>
      </c>
      <c r="I46" s="279" t="s">
        <v>8</v>
      </c>
      <c r="J46" s="283" t="s">
        <v>8</v>
      </c>
    </row>
    <row r="47" spans="1:10" ht="12.75" customHeight="1">
      <c r="A47" s="264" t="s">
        <v>653</v>
      </c>
      <c r="B47" s="272" t="s">
        <v>13</v>
      </c>
      <c r="C47" s="289"/>
      <c r="D47" s="273">
        <v>1940</v>
      </c>
      <c r="E47" s="275" t="s">
        <v>8</v>
      </c>
      <c r="F47" s="274" t="s">
        <v>142</v>
      </c>
      <c r="G47" s="278"/>
      <c r="H47" s="274">
        <v>15.1</v>
      </c>
      <c r="I47" s="279" t="s">
        <v>8</v>
      </c>
      <c r="J47" s="283" t="s">
        <v>8</v>
      </c>
    </row>
    <row r="48" spans="1:10" ht="12.75" customHeight="1">
      <c r="A48" s="272" t="s">
        <v>654</v>
      </c>
      <c r="B48" s="272" t="s">
        <v>13</v>
      </c>
      <c r="C48" s="283"/>
      <c r="D48" s="273">
        <v>1940</v>
      </c>
      <c r="E48" s="275" t="s">
        <v>8</v>
      </c>
      <c r="F48" s="274" t="s">
        <v>142</v>
      </c>
      <c r="G48" s="278"/>
      <c r="H48" s="274">
        <v>3.3</v>
      </c>
      <c r="I48" s="279" t="s">
        <v>8</v>
      </c>
      <c r="J48" s="283" t="s">
        <v>8</v>
      </c>
    </row>
    <row r="49" spans="1:10" ht="12.75" customHeight="1">
      <c r="A49" s="272" t="s">
        <v>655</v>
      </c>
      <c r="B49" s="272" t="s">
        <v>13</v>
      </c>
      <c r="C49" s="273"/>
      <c r="D49" s="273">
        <v>1959</v>
      </c>
      <c r="E49" s="275" t="s">
        <v>8</v>
      </c>
      <c r="F49" s="274" t="s">
        <v>142</v>
      </c>
      <c r="G49" s="278"/>
      <c r="H49" s="274">
        <v>7.7</v>
      </c>
      <c r="I49" s="279" t="s">
        <v>8</v>
      </c>
      <c r="J49" s="283" t="s">
        <v>8</v>
      </c>
    </row>
    <row r="50" spans="1:10" ht="12.75" customHeight="1">
      <c r="A50" s="272" t="s">
        <v>356</v>
      </c>
      <c r="B50" s="272" t="s">
        <v>13</v>
      </c>
      <c r="C50" s="273"/>
      <c r="D50" s="273">
        <v>1940</v>
      </c>
      <c r="E50" s="275" t="s">
        <v>8</v>
      </c>
      <c r="F50" s="274" t="s">
        <v>142</v>
      </c>
      <c r="G50" s="278"/>
      <c r="H50" s="274">
        <v>7.1</v>
      </c>
      <c r="I50" s="279" t="s">
        <v>8</v>
      </c>
      <c r="J50" s="283" t="s">
        <v>8</v>
      </c>
    </row>
    <row r="51" spans="1:10" ht="12.75" customHeight="1">
      <c r="A51" s="263" t="s">
        <v>656</v>
      </c>
      <c r="B51" s="263" t="s">
        <v>615</v>
      </c>
      <c r="C51" s="273"/>
      <c r="D51" s="273">
        <v>1795</v>
      </c>
      <c r="E51" s="277">
        <v>2.94</v>
      </c>
      <c r="F51" s="274">
        <v>128.6</v>
      </c>
      <c r="G51" s="278">
        <f>F51-H52-H53-H54-H55-H56-H57</f>
        <v>81.3</v>
      </c>
      <c r="H51" s="274">
        <v>82.9</v>
      </c>
      <c r="I51" s="279">
        <v>46</v>
      </c>
      <c r="J51" s="283">
        <v>0</v>
      </c>
    </row>
    <row r="52" spans="1:10" ht="12.75" customHeight="1">
      <c r="A52" s="264" t="s">
        <v>657</v>
      </c>
      <c r="B52" s="272" t="s">
        <v>13</v>
      </c>
      <c r="C52" s="273"/>
      <c r="D52" s="273">
        <v>1953</v>
      </c>
      <c r="E52" s="275" t="s">
        <v>8</v>
      </c>
      <c r="F52" s="274" t="s">
        <v>142</v>
      </c>
      <c r="G52" s="278"/>
      <c r="H52" s="274">
        <v>17</v>
      </c>
      <c r="I52" s="279" t="s">
        <v>8</v>
      </c>
      <c r="J52" s="283" t="s">
        <v>8</v>
      </c>
    </row>
    <row r="53" spans="1:10" ht="12.75" customHeight="1">
      <c r="A53" s="263" t="s">
        <v>658</v>
      </c>
      <c r="B53" s="272" t="s">
        <v>13</v>
      </c>
      <c r="C53" s="262"/>
      <c r="D53" s="273">
        <v>1938</v>
      </c>
      <c r="E53" s="275" t="s">
        <v>8</v>
      </c>
      <c r="F53" s="274" t="s">
        <v>142</v>
      </c>
      <c r="G53" s="278"/>
      <c r="H53" s="274">
        <v>10.4</v>
      </c>
      <c r="I53" s="279" t="s">
        <v>8</v>
      </c>
      <c r="J53" s="283" t="s">
        <v>8</v>
      </c>
    </row>
    <row r="54" spans="1:10" ht="12.75" customHeight="1">
      <c r="A54" s="272" t="s">
        <v>659</v>
      </c>
      <c r="B54" s="272" t="s">
        <v>13</v>
      </c>
      <c r="C54" s="289"/>
      <c r="D54" s="273">
        <v>1927</v>
      </c>
      <c r="E54" s="275" t="s">
        <v>8</v>
      </c>
      <c r="F54" s="274" t="s">
        <v>142</v>
      </c>
      <c r="G54" s="278"/>
      <c r="H54" s="274">
        <v>3.7</v>
      </c>
      <c r="I54" s="279" t="s">
        <v>8</v>
      </c>
      <c r="J54" s="283" t="s">
        <v>8</v>
      </c>
    </row>
    <row r="55" spans="1:10" ht="12.75" customHeight="1">
      <c r="A55" s="272" t="s">
        <v>660</v>
      </c>
      <c r="B55" s="272" t="s">
        <v>13</v>
      </c>
      <c r="C55" s="289"/>
      <c r="D55" s="273">
        <v>1949</v>
      </c>
      <c r="E55" s="275" t="s">
        <v>8</v>
      </c>
      <c r="F55" s="274" t="s">
        <v>142</v>
      </c>
      <c r="G55" s="278"/>
      <c r="H55" s="274">
        <v>0.8</v>
      </c>
      <c r="I55" s="279" t="s">
        <v>8</v>
      </c>
      <c r="J55" s="283" t="s">
        <v>8</v>
      </c>
    </row>
    <row r="56" spans="1:10" ht="12.75" customHeight="1">
      <c r="A56" s="272" t="s">
        <v>661</v>
      </c>
      <c r="B56" s="272" t="s">
        <v>13</v>
      </c>
      <c r="C56" s="262"/>
      <c r="D56" s="273">
        <v>1938</v>
      </c>
      <c r="E56" s="275" t="s">
        <v>8</v>
      </c>
      <c r="F56" s="274" t="s">
        <v>142</v>
      </c>
      <c r="G56" s="278"/>
      <c r="H56" s="274">
        <v>13.1</v>
      </c>
      <c r="I56" s="279" t="s">
        <v>8</v>
      </c>
      <c r="J56" s="283" t="s">
        <v>8</v>
      </c>
    </row>
    <row r="57" spans="1:10" ht="12.75" customHeight="1">
      <c r="A57" s="272" t="s">
        <v>662</v>
      </c>
      <c r="B57" s="272" t="s">
        <v>13</v>
      </c>
      <c r="C57" s="289"/>
      <c r="D57" s="273">
        <v>1960</v>
      </c>
      <c r="E57" s="275" t="s">
        <v>8</v>
      </c>
      <c r="F57" s="274" t="s">
        <v>142</v>
      </c>
      <c r="G57" s="278"/>
      <c r="H57" s="274">
        <v>2.3</v>
      </c>
      <c r="I57" s="279" t="s">
        <v>8</v>
      </c>
      <c r="J57" s="283" t="s">
        <v>8</v>
      </c>
    </row>
    <row r="58" spans="1:10" ht="12.75" customHeight="1">
      <c r="A58" s="272" t="s">
        <v>663</v>
      </c>
      <c r="B58" s="272" t="s">
        <v>617</v>
      </c>
      <c r="C58" s="273"/>
      <c r="D58" s="273">
        <v>1703</v>
      </c>
      <c r="E58" s="277">
        <v>2.96</v>
      </c>
      <c r="F58" s="274">
        <v>22.2</v>
      </c>
      <c r="G58" s="278">
        <f>F58</f>
        <v>22.2</v>
      </c>
      <c r="H58" s="274">
        <v>52.1</v>
      </c>
      <c r="I58" s="279">
        <v>138</v>
      </c>
      <c r="J58" s="283">
        <v>0</v>
      </c>
    </row>
    <row r="59" spans="1:10" ht="12.75" customHeight="1">
      <c r="A59" s="272" t="s">
        <v>664</v>
      </c>
      <c r="B59" s="272" t="s">
        <v>618</v>
      </c>
      <c r="C59" s="273"/>
      <c r="D59" s="273">
        <v>1965</v>
      </c>
      <c r="E59" s="277">
        <v>3.04</v>
      </c>
      <c r="F59" s="274">
        <v>13.4</v>
      </c>
      <c r="G59" s="278">
        <f>F59-H60</f>
        <v>8.9</v>
      </c>
      <c r="H59" s="274">
        <v>56</v>
      </c>
      <c r="I59" s="279">
        <v>115</v>
      </c>
      <c r="J59" s="283">
        <v>0</v>
      </c>
    </row>
    <row r="60" spans="1:10" ht="12.75" customHeight="1">
      <c r="A60" s="272" t="s">
        <v>665</v>
      </c>
      <c r="B60" s="272" t="s">
        <v>13</v>
      </c>
      <c r="C60" s="290"/>
      <c r="D60" s="265">
        <v>1930</v>
      </c>
      <c r="E60" s="275" t="s">
        <v>8</v>
      </c>
      <c r="F60" s="274" t="s">
        <v>142</v>
      </c>
      <c r="G60" s="291"/>
      <c r="H60" s="274">
        <v>4.5</v>
      </c>
      <c r="I60" s="279" t="s">
        <v>8</v>
      </c>
      <c r="J60" s="283" t="s">
        <v>8</v>
      </c>
    </row>
    <row r="61" spans="1:10" ht="12.75" customHeight="1">
      <c r="A61" s="272" t="s">
        <v>56</v>
      </c>
      <c r="B61" s="272" t="s">
        <v>619</v>
      </c>
      <c r="C61" s="289"/>
      <c r="D61" s="273">
        <v>1953</v>
      </c>
      <c r="E61" s="277">
        <v>2.63</v>
      </c>
      <c r="F61" s="274">
        <v>60.7</v>
      </c>
      <c r="G61" s="278">
        <f>F61-H62-H63-H64-H65-H66-H67</f>
        <v>10.3</v>
      </c>
      <c r="H61" s="274">
        <v>22.8</v>
      </c>
      <c r="I61" s="279">
        <v>55</v>
      </c>
      <c r="J61" s="283">
        <v>0</v>
      </c>
    </row>
    <row r="62" spans="1:10" ht="12.75" customHeight="1">
      <c r="A62" s="264" t="s">
        <v>666</v>
      </c>
      <c r="B62" s="272" t="s">
        <v>13</v>
      </c>
      <c r="C62" s="262"/>
      <c r="D62" s="273">
        <v>1970</v>
      </c>
      <c r="E62" s="275" t="s">
        <v>8</v>
      </c>
      <c r="F62" s="274" t="s">
        <v>142</v>
      </c>
      <c r="G62" s="278"/>
      <c r="H62" s="274">
        <v>22.7</v>
      </c>
      <c r="I62" s="279" t="s">
        <v>8</v>
      </c>
      <c r="J62" s="283" t="s">
        <v>8</v>
      </c>
    </row>
    <row r="63" spans="1:10" ht="12.75" customHeight="1">
      <c r="A63" s="272" t="s">
        <v>667</v>
      </c>
      <c r="B63" s="272" t="s">
        <v>13</v>
      </c>
      <c r="C63" s="292"/>
      <c r="D63" s="282">
        <v>1937</v>
      </c>
      <c r="E63" s="275" t="s">
        <v>8</v>
      </c>
      <c r="F63" s="274" t="s">
        <v>142</v>
      </c>
      <c r="G63" s="278"/>
      <c r="H63" s="274">
        <v>9</v>
      </c>
      <c r="I63" s="279" t="s">
        <v>8</v>
      </c>
      <c r="J63" s="283" t="s">
        <v>8</v>
      </c>
    </row>
    <row r="64" spans="1:10" ht="12.75" customHeight="1">
      <c r="A64" s="272" t="s">
        <v>668</v>
      </c>
      <c r="B64" s="272" t="s">
        <v>13</v>
      </c>
      <c r="C64" s="262"/>
      <c r="D64" s="273">
        <v>1933</v>
      </c>
      <c r="E64" s="275" t="s">
        <v>8</v>
      </c>
      <c r="F64" s="274" t="s">
        <v>142</v>
      </c>
      <c r="G64" s="278"/>
      <c r="H64" s="274">
        <v>5.7</v>
      </c>
      <c r="I64" s="279" t="s">
        <v>8</v>
      </c>
      <c r="J64" s="283" t="s">
        <v>8</v>
      </c>
    </row>
    <row r="65" spans="1:10" ht="12.75" customHeight="1">
      <c r="A65" s="272" t="s">
        <v>669</v>
      </c>
      <c r="B65" s="272" t="s">
        <v>13</v>
      </c>
      <c r="C65" s="289"/>
      <c r="D65" s="273">
        <v>1959</v>
      </c>
      <c r="E65" s="275" t="s">
        <v>8</v>
      </c>
      <c r="F65" s="274" t="s">
        <v>142</v>
      </c>
      <c r="G65" s="278"/>
      <c r="H65" s="274">
        <v>3.6</v>
      </c>
      <c r="I65" s="279" t="s">
        <v>8</v>
      </c>
      <c r="J65" s="283" t="s">
        <v>8</v>
      </c>
    </row>
    <row r="66" spans="1:10" ht="12.75" customHeight="1">
      <c r="A66" s="272" t="s">
        <v>670</v>
      </c>
      <c r="B66" s="272" t="s">
        <v>13</v>
      </c>
      <c r="C66" s="273"/>
      <c r="D66" s="273">
        <v>1982</v>
      </c>
      <c r="E66" s="275" t="s">
        <v>8</v>
      </c>
      <c r="F66" s="274" t="s">
        <v>142</v>
      </c>
      <c r="G66" s="278"/>
      <c r="H66" s="274">
        <v>5.7</v>
      </c>
      <c r="I66" s="279" t="s">
        <v>8</v>
      </c>
      <c r="J66" s="283" t="s">
        <v>8</v>
      </c>
    </row>
    <row r="67" spans="1:10" ht="12.75" customHeight="1">
      <c r="A67" s="272" t="s">
        <v>671</v>
      </c>
      <c r="B67" s="272" t="s">
        <v>13</v>
      </c>
      <c r="C67" s="273"/>
      <c r="D67" s="273">
        <v>1930</v>
      </c>
      <c r="E67" s="275" t="s">
        <v>8</v>
      </c>
      <c r="F67" s="274" t="s">
        <v>142</v>
      </c>
      <c r="G67" s="278"/>
      <c r="H67" s="274">
        <v>3.7</v>
      </c>
      <c r="I67" s="279" t="s">
        <v>8</v>
      </c>
      <c r="J67" s="283" t="s">
        <v>8</v>
      </c>
    </row>
    <row r="68" spans="1:10" ht="12.75" customHeight="1">
      <c r="A68" s="272" t="s">
        <v>672</v>
      </c>
      <c r="B68" s="272" t="s">
        <v>620</v>
      </c>
      <c r="C68" s="273"/>
      <c r="D68" s="273">
        <v>1785</v>
      </c>
      <c r="E68" s="277">
        <v>4.94</v>
      </c>
      <c r="F68" s="274">
        <v>12.5</v>
      </c>
      <c r="G68" s="278">
        <f>F68-H69</f>
        <v>11.5</v>
      </c>
      <c r="H68" s="274">
        <v>24.2</v>
      </c>
      <c r="I68" s="279">
        <v>244</v>
      </c>
      <c r="J68" s="283">
        <v>0</v>
      </c>
    </row>
    <row r="69" spans="1:10" ht="12.75" customHeight="1">
      <c r="A69" s="272" t="s">
        <v>673</v>
      </c>
      <c r="B69" s="272" t="s">
        <v>13</v>
      </c>
      <c r="C69" s="262"/>
      <c r="D69" s="273">
        <v>1931</v>
      </c>
      <c r="E69" s="275" t="s">
        <v>8</v>
      </c>
      <c r="F69" s="274" t="s">
        <v>142</v>
      </c>
      <c r="G69" s="278"/>
      <c r="H69" s="274">
        <v>1</v>
      </c>
      <c r="I69" s="279" t="s">
        <v>8</v>
      </c>
      <c r="J69" s="283" t="s">
        <v>8</v>
      </c>
    </row>
    <row r="70" spans="1:10" ht="12.75" customHeight="1">
      <c r="A70" s="272" t="s">
        <v>674</v>
      </c>
      <c r="B70" s="264" t="s">
        <v>609</v>
      </c>
      <c r="C70" s="262"/>
      <c r="D70" s="273">
        <v>1703</v>
      </c>
      <c r="E70" s="277">
        <v>2.01</v>
      </c>
      <c r="F70" s="274">
        <v>67.8</v>
      </c>
      <c r="G70" s="278">
        <f>F70-H71-H72</f>
        <v>59.099999999999994</v>
      </c>
      <c r="H70" s="274">
        <v>4596.2</v>
      </c>
      <c r="I70" s="279">
        <v>40</v>
      </c>
      <c r="J70" s="283">
        <v>0</v>
      </c>
    </row>
    <row r="71" spans="1:10" ht="12.75" customHeight="1">
      <c r="A71" s="272" t="s">
        <v>675</v>
      </c>
      <c r="B71" s="272" t="s">
        <v>13</v>
      </c>
      <c r="C71" s="262"/>
      <c r="D71" s="282">
        <v>1939</v>
      </c>
      <c r="E71" s="275" t="s">
        <v>8</v>
      </c>
      <c r="F71" s="274" t="s">
        <v>142</v>
      </c>
      <c r="G71" s="278"/>
      <c r="H71" s="274">
        <v>3.2</v>
      </c>
      <c r="I71" s="279" t="s">
        <v>8</v>
      </c>
      <c r="J71" s="283" t="s">
        <v>8</v>
      </c>
    </row>
    <row r="72" spans="1:10" ht="12.75" customHeight="1">
      <c r="A72" s="263" t="s">
        <v>676</v>
      </c>
      <c r="B72" s="272" t="s">
        <v>13</v>
      </c>
      <c r="C72" s="262"/>
      <c r="D72" s="273">
        <v>1966</v>
      </c>
      <c r="E72" s="275" t="s">
        <v>8</v>
      </c>
      <c r="F72" s="274" t="s">
        <v>142</v>
      </c>
      <c r="G72" s="278"/>
      <c r="H72" s="274">
        <v>5.5</v>
      </c>
      <c r="I72" s="279" t="s">
        <v>8</v>
      </c>
      <c r="J72" s="283" t="s">
        <v>8</v>
      </c>
    </row>
    <row r="73" spans="1:10" ht="12.75" customHeight="1">
      <c r="A73" s="272" t="s">
        <v>677</v>
      </c>
      <c r="B73" s="272" t="s">
        <v>621</v>
      </c>
      <c r="C73" s="262"/>
      <c r="D73" s="273">
        <v>1777</v>
      </c>
      <c r="E73" s="277">
        <v>6.06</v>
      </c>
      <c r="F73" s="274">
        <v>44.6</v>
      </c>
      <c r="G73" s="278">
        <f>F73-H74</f>
        <v>40.9</v>
      </c>
      <c r="H73" s="274">
        <v>39.2</v>
      </c>
      <c r="I73" s="279">
        <v>139</v>
      </c>
      <c r="J73" s="283">
        <v>0</v>
      </c>
    </row>
    <row r="74" spans="1:10" ht="12.75" customHeight="1">
      <c r="A74" s="272" t="s">
        <v>678</v>
      </c>
      <c r="B74" s="272" t="s">
        <v>13</v>
      </c>
      <c r="C74" s="293"/>
      <c r="D74" s="282">
        <v>1938</v>
      </c>
      <c r="E74" s="275" t="s">
        <v>8</v>
      </c>
      <c r="F74" s="274" t="s">
        <v>142</v>
      </c>
      <c r="G74" s="278"/>
      <c r="H74" s="274">
        <v>3.7</v>
      </c>
      <c r="I74" s="279" t="s">
        <v>8</v>
      </c>
      <c r="J74" s="283" t="s">
        <v>8</v>
      </c>
    </row>
    <row r="75" spans="1:10" ht="12.75" customHeight="1">
      <c r="A75" s="272" t="s">
        <v>679</v>
      </c>
      <c r="B75" s="272" t="s">
        <v>623</v>
      </c>
      <c r="C75" s="273"/>
      <c r="D75" s="273">
        <v>1956</v>
      </c>
      <c r="E75" s="277">
        <v>7.8</v>
      </c>
      <c r="F75" s="274">
        <v>15.6</v>
      </c>
      <c r="G75" s="278">
        <f>F75-H76-H77-H78</f>
        <v>6</v>
      </c>
      <c r="H75" s="274">
        <v>20.4</v>
      </c>
      <c r="I75" s="279">
        <v>285</v>
      </c>
      <c r="J75" s="283">
        <v>4</v>
      </c>
    </row>
    <row r="76" spans="1:10" ht="12.75" customHeight="1">
      <c r="A76" s="272" t="s">
        <v>680</v>
      </c>
      <c r="B76" s="272" t="s">
        <v>13</v>
      </c>
      <c r="C76" s="262"/>
      <c r="D76" s="273">
        <v>1970</v>
      </c>
      <c r="E76" s="275" t="s">
        <v>8</v>
      </c>
      <c r="F76" s="274" t="s">
        <v>142</v>
      </c>
      <c r="G76" s="278"/>
      <c r="H76" s="274">
        <v>3.4</v>
      </c>
      <c r="I76" s="279" t="s">
        <v>8</v>
      </c>
      <c r="J76" s="283" t="s">
        <v>8</v>
      </c>
    </row>
    <row r="77" spans="1:10" ht="12.75" customHeight="1">
      <c r="A77" s="272" t="s">
        <v>681</v>
      </c>
      <c r="B77" s="272" t="s">
        <v>13</v>
      </c>
      <c r="C77" s="283"/>
      <c r="D77" s="273">
        <v>1935</v>
      </c>
      <c r="E77" s="275" t="s">
        <v>8</v>
      </c>
      <c r="F77" s="274" t="s">
        <v>142</v>
      </c>
      <c r="G77" s="278"/>
      <c r="H77" s="274">
        <v>3.1</v>
      </c>
      <c r="I77" s="279" t="s">
        <v>8</v>
      </c>
      <c r="J77" s="283" t="s">
        <v>8</v>
      </c>
    </row>
    <row r="78" spans="1:10" ht="12.75" customHeight="1">
      <c r="A78" s="272" t="s">
        <v>682</v>
      </c>
      <c r="B78" s="272" t="s">
        <v>13</v>
      </c>
      <c r="C78" s="262"/>
      <c r="D78" s="273">
        <v>1949</v>
      </c>
      <c r="E78" s="275" t="s">
        <v>8</v>
      </c>
      <c r="F78" s="274" t="s">
        <v>142</v>
      </c>
      <c r="G78" s="278"/>
      <c r="H78" s="274">
        <v>3.1</v>
      </c>
      <c r="I78" s="279" t="s">
        <v>8</v>
      </c>
      <c r="J78" s="283" t="s">
        <v>8</v>
      </c>
    </row>
    <row r="79" spans="1:10" ht="12.75" customHeight="1">
      <c r="A79" s="272" t="s">
        <v>683</v>
      </c>
      <c r="B79" s="272" t="s">
        <v>624</v>
      </c>
      <c r="C79" s="262"/>
      <c r="D79" s="273">
        <v>1295</v>
      </c>
      <c r="E79" s="277">
        <v>3.53</v>
      </c>
      <c r="F79" s="274">
        <v>44.4</v>
      </c>
      <c r="G79" s="278">
        <f>F79-H80</f>
        <v>39.199999999999996</v>
      </c>
      <c r="H79" s="274">
        <v>19.3</v>
      </c>
      <c r="I79" s="279">
        <v>142</v>
      </c>
      <c r="J79" s="283">
        <v>0</v>
      </c>
    </row>
    <row r="80" spans="1:10" ht="12.75" customHeight="1">
      <c r="A80" s="272" t="s">
        <v>684</v>
      </c>
      <c r="B80" s="272" t="s">
        <v>13</v>
      </c>
      <c r="C80" s="289"/>
      <c r="D80" s="273">
        <v>1961</v>
      </c>
      <c r="E80" s="275" t="s">
        <v>8</v>
      </c>
      <c r="F80" s="274" t="s">
        <v>142</v>
      </c>
      <c r="G80" s="278"/>
      <c r="H80" s="274">
        <v>5.2</v>
      </c>
      <c r="I80" s="279" t="s">
        <v>8</v>
      </c>
      <c r="J80" s="283" t="s">
        <v>8</v>
      </c>
    </row>
    <row r="81" spans="1:10" ht="12.75" customHeight="1">
      <c r="A81" s="272" t="s">
        <v>685</v>
      </c>
      <c r="B81" s="272" t="s">
        <v>626</v>
      </c>
      <c r="C81" s="262"/>
      <c r="D81" s="273">
        <v>1949</v>
      </c>
      <c r="E81" s="277">
        <v>2.17</v>
      </c>
      <c r="F81" s="274">
        <v>11.1</v>
      </c>
      <c r="G81" s="278">
        <f>F81</f>
        <v>11.1</v>
      </c>
      <c r="H81" s="274">
        <v>38.6</v>
      </c>
      <c r="I81" s="279">
        <v>192</v>
      </c>
      <c r="J81" s="283">
        <v>0</v>
      </c>
    </row>
    <row r="82" spans="1:10" ht="12.75" customHeight="1">
      <c r="A82" s="263" t="s">
        <v>686</v>
      </c>
      <c r="B82" s="263" t="s">
        <v>628</v>
      </c>
      <c r="C82" s="289"/>
      <c r="D82" s="273">
        <v>1773</v>
      </c>
      <c r="E82" s="277">
        <v>7.12</v>
      </c>
      <c r="F82" s="274">
        <v>15.5</v>
      </c>
      <c r="G82" s="278">
        <f>F82</f>
        <v>15.5</v>
      </c>
      <c r="H82" s="274">
        <v>66.6</v>
      </c>
      <c r="I82" s="279">
        <v>200</v>
      </c>
      <c r="J82" s="283">
        <v>0</v>
      </c>
    </row>
    <row r="83" spans="1:10" ht="12.75" customHeight="1">
      <c r="A83" s="272" t="s">
        <v>687</v>
      </c>
      <c r="B83" s="272" t="s">
        <v>629</v>
      </c>
      <c r="C83" s="284"/>
      <c r="D83" s="284">
        <v>1963</v>
      </c>
      <c r="E83" s="277">
        <v>3.68</v>
      </c>
      <c r="F83" s="274">
        <v>72.6</v>
      </c>
      <c r="G83" s="278">
        <f>F83-H84-H85-H86-H87-H88-H89</f>
        <v>31.99999999999999</v>
      </c>
      <c r="H83" s="274">
        <v>34.5</v>
      </c>
      <c r="I83" s="279">
        <v>53</v>
      </c>
      <c r="J83" s="283">
        <v>0</v>
      </c>
    </row>
    <row r="84" spans="1:10" ht="12.75" customHeight="1">
      <c r="A84" s="264" t="s">
        <v>688</v>
      </c>
      <c r="B84" s="272" t="s">
        <v>13</v>
      </c>
      <c r="C84" s="284"/>
      <c r="D84" s="284">
        <v>1912</v>
      </c>
      <c r="E84" s="275" t="s">
        <v>8</v>
      </c>
      <c r="F84" s="274" t="s">
        <v>142</v>
      </c>
      <c r="G84" s="278"/>
      <c r="H84" s="274">
        <v>3.9</v>
      </c>
      <c r="I84" s="279" t="s">
        <v>8</v>
      </c>
      <c r="J84" s="283" t="s">
        <v>8</v>
      </c>
    </row>
    <row r="85" spans="1:10" ht="12.75" customHeight="1">
      <c r="A85" s="264" t="s">
        <v>689</v>
      </c>
      <c r="B85" s="272" t="s">
        <v>13</v>
      </c>
      <c r="C85" s="294"/>
      <c r="D85" s="294">
        <v>1958</v>
      </c>
      <c r="E85" s="275" t="s">
        <v>8</v>
      </c>
      <c r="F85" s="274" t="s">
        <v>142</v>
      </c>
      <c r="G85" s="284"/>
      <c r="H85" s="274">
        <v>17.5</v>
      </c>
      <c r="I85" s="279" t="s">
        <v>8</v>
      </c>
      <c r="J85" s="283" t="s">
        <v>8</v>
      </c>
    </row>
    <row r="86" spans="1:10" ht="12.75" customHeight="1">
      <c r="A86" s="272" t="s">
        <v>690</v>
      </c>
      <c r="B86" s="272" t="s">
        <v>13</v>
      </c>
      <c r="C86" s="294"/>
      <c r="D86" s="294">
        <v>1935</v>
      </c>
      <c r="E86" s="275" t="s">
        <v>8</v>
      </c>
      <c r="F86" s="274" t="s">
        <v>142</v>
      </c>
      <c r="G86" s="284"/>
      <c r="H86" s="274">
        <v>5.5</v>
      </c>
      <c r="I86" s="279" t="s">
        <v>8</v>
      </c>
      <c r="J86" s="283" t="s">
        <v>8</v>
      </c>
    </row>
    <row r="87" spans="1:10" ht="12.75" customHeight="1">
      <c r="A87" s="272" t="s">
        <v>691</v>
      </c>
      <c r="B87" s="272" t="s">
        <v>13</v>
      </c>
      <c r="C87" s="294"/>
      <c r="D87" s="294">
        <v>1965</v>
      </c>
      <c r="E87" s="275" t="s">
        <v>8</v>
      </c>
      <c r="F87" s="274" t="s">
        <v>142</v>
      </c>
      <c r="G87" s="284"/>
      <c r="H87" s="274">
        <v>3.3</v>
      </c>
      <c r="I87" s="279" t="s">
        <v>8</v>
      </c>
      <c r="J87" s="283" t="s">
        <v>8</v>
      </c>
    </row>
    <row r="88" spans="1:10" ht="12.75" customHeight="1">
      <c r="A88" s="272" t="s">
        <v>692</v>
      </c>
      <c r="B88" s="272" t="s">
        <v>13</v>
      </c>
      <c r="C88" s="294"/>
      <c r="D88" s="294">
        <v>1927</v>
      </c>
      <c r="E88" s="275" t="s">
        <v>8</v>
      </c>
      <c r="F88" s="274" t="s">
        <v>142</v>
      </c>
      <c r="G88" s="284"/>
      <c r="H88" s="274">
        <v>8.2</v>
      </c>
      <c r="I88" s="279" t="s">
        <v>8</v>
      </c>
      <c r="J88" s="283" t="s">
        <v>8</v>
      </c>
    </row>
    <row r="89" spans="1:10" ht="12.75" customHeight="1">
      <c r="A89" s="272" t="s">
        <v>693</v>
      </c>
      <c r="B89" s="272" t="s">
        <v>13</v>
      </c>
      <c r="C89" s="294"/>
      <c r="D89" s="294">
        <v>1949</v>
      </c>
      <c r="E89" s="275" t="s">
        <v>8</v>
      </c>
      <c r="F89" s="274" t="s">
        <v>142</v>
      </c>
      <c r="G89" s="284"/>
      <c r="H89" s="274">
        <v>2.2</v>
      </c>
      <c r="I89" s="279" t="s">
        <v>8</v>
      </c>
      <c r="J89" s="283" t="s">
        <v>8</v>
      </c>
    </row>
    <row r="90" spans="1:2" ht="12.75" customHeight="1">
      <c r="A90" s="295"/>
      <c r="B90" s="295"/>
    </row>
    <row r="91" spans="1:2" ht="12.75" customHeight="1">
      <c r="A91" s="295"/>
      <c r="B91" s="295"/>
    </row>
    <row r="92" spans="1:2" ht="12.75" customHeight="1">
      <c r="A92" s="295"/>
      <c r="B92" s="295"/>
    </row>
    <row r="93" spans="1:2" ht="12.75" customHeight="1">
      <c r="A93" s="295"/>
      <c r="B93" s="295"/>
    </row>
    <row r="94" spans="1:2" ht="12.75" customHeight="1">
      <c r="A94" s="295"/>
      <c r="B94" s="295"/>
    </row>
    <row r="95" spans="1:2" ht="12.75" customHeight="1">
      <c r="A95" s="295"/>
      <c r="B95" s="295"/>
    </row>
    <row r="96" spans="1:2" ht="12.75" customHeight="1">
      <c r="A96" s="295"/>
      <c r="B96" s="295"/>
    </row>
    <row r="97" spans="1:2" ht="12.75" customHeight="1">
      <c r="A97" s="295"/>
      <c r="B97" s="295"/>
    </row>
    <row r="98" spans="1:2" ht="12.75" customHeight="1">
      <c r="A98" s="295"/>
      <c r="B98" s="295"/>
    </row>
    <row r="99" spans="1:2" ht="12.75" customHeight="1">
      <c r="A99" s="295"/>
      <c r="B99" s="295"/>
    </row>
    <row r="100" spans="1:2" ht="12.75" customHeight="1">
      <c r="A100" s="295"/>
      <c r="B100" s="295"/>
    </row>
    <row r="101" spans="1:2" ht="12.75" customHeight="1">
      <c r="A101" s="295"/>
      <c r="B101" s="295"/>
    </row>
    <row r="102" spans="1:2" ht="12.75" customHeight="1">
      <c r="A102" s="295"/>
      <c r="B102" s="295"/>
    </row>
    <row r="103" spans="1:2" ht="12.75" customHeight="1">
      <c r="A103" s="295"/>
      <c r="B103" s="295"/>
    </row>
    <row r="104" spans="1:2" ht="12.75" customHeight="1">
      <c r="A104" s="295"/>
      <c r="B104" s="295"/>
    </row>
    <row r="105" spans="1:2" ht="12.75" customHeight="1">
      <c r="A105" s="295"/>
      <c r="B105" s="295"/>
    </row>
    <row r="106" spans="1:2" ht="12.75" customHeight="1">
      <c r="A106" s="295"/>
      <c r="B106" s="295"/>
    </row>
    <row r="107" spans="1:2" ht="12.75" customHeight="1">
      <c r="A107" s="295"/>
      <c r="B107" s="295"/>
    </row>
    <row r="108" spans="1:2" ht="12.75" customHeight="1">
      <c r="A108" s="295"/>
      <c r="B108" s="295"/>
    </row>
    <row r="109" spans="1:2" ht="12.75" customHeight="1">
      <c r="A109" s="295"/>
      <c r="B109" s="295"/>
    </row>
    <row r="110" spans="1:2" ht="12.75" customHeight="1">
      <c r="A110" s="295"/>
      <c r="B110" s="295"/>
    </row>
    <row r="111" spans="1:2" ht="12.75" customHeight="1">
      <c r="A111" s="295"/>
      <c r="B111" s="295"/>
    </row>
    <row r="112" spans="1:2" ht="12.75" customHeight="1">
      <c r="A112" s="295"/>
      <c r="B112" s="295"/>
    </row>
    <row r="113" spans="1:2" ht="12.75" customHeight="1">
      <c r="A113" s="295"/>
      <c r="B113" s="295"/>
    </row>
    <row r="114" spans="1:2" ht="12.75" customHeight="1">
      <c r="A114" s="295"/>
      <c r="B114" s="295"/>
    </row>
    <row r="115" spans="1:2" ht="12.75" customHeight="1">
      <c r="A115" s="295"/>
      <c r="B115" s="295"/>
    </row>
    <row r="116" spans="1:2" ht="12.75" customHeight="1">
      <c r="A116" s="295"/>
      <c r="B116" s="295"/>
    </row>
    <row r="117" spans="1:2" ht="12.75" customHeight="1">
      <c r="A117" s="295"/>
      <c r="B117" s="295"/>
    </row>
    <row r="118" spans="1:2" ht="12.75" customHeight="1">
      <c r="A118" s="295"/>
      <c r="B118" s="295"/>
    </row>
    <row r="119" spans="1:2" ht="12.75" customHeight="1">
      <c r="A119" s="295"/>
      <c r="B119" s="295"/>
    </row>
    <row r="120" spans="1:2" ht="12.75" customHeight="1">
      <c r="A120" s="295"/>
      <c r="B120" s="295"/>
    </row>
    <row r="121" spans="1:2" ht="12.75" customHeight="1">
      <c r="A121" s="295"/>
      <c r="B121" s="295"/>
    </row>
    <row r="122" spans="1:2" ht="12.75" customHeight="1">
      <c r="A122" s="295"/>
      <c r="B122" s="295"/>
    </row>
    <row r="123" spans="1:2" ht="12.75" customHeight="1">
      <c r="A123" s="295"/>
      <c r="B123" s="295"/>
    </row>
    <row r="124" spans="1:2" ht="12.75" customHeight="1">
      <c r="A124" s="295"/>
      <c r="B124" s="295"/>
    </row>
    <row r="125" spans="1:2" ht="12.75" customHeight="1">
      <c r="A125" s="295"/>
      <c r="B125" s="295"/>
    </row>
    <row r="126" spans="1:2" ht="12.75" customHeight="1">
      <c r="A126" s="295"/>
      <c r="B126" s="295"/>
    </row>
    <row r="127" spans="1:2" ht="12.75" customHeight="1">
      <c r="A127" s="295"/>
      <c r="B127" s="295"/>
    </row>
    <row r="128" spans="1:2" ht="12.75" customHeight="1">
      <c r="A128" s="295"/>
      <c r="B128" s="295"/>
    </row>
    <row r="129" spans="1:2" ht="12.75" customHeight="1">
      <c r="A129" s="297"/>
      <c r="B129" s="297"/>
    </row>
    <row r="130" spans="1:2" ht="12.75" customHeight="1">
      <c r="A130" s="297"/>
      <c r="B130" s="297"/>
    </row>
    <row r="131" spans="1:2" ht="12.75" customHeight="1">
      <c r="A131" s="297"/>
      <c r="B131" s="297"/>
    </row>
    <row r="132" spans="1:2" ht="12.75" customHeight="1">
      <c r="A132" s="297"/>
      <c r="B132" s="297"/>
    </row>
    <row r="133" spans="1:2" ht="12.75" customHeight="1">
      <c r="A133" s="297"/>
      <c r="B133" s="297"/>
    </row>
    <row r="134" spans="1:2" ht="12.75" customHeight="1">
      <c r="A134" s="297"/>
      <c r="B134" s="297"/>
    </row>
    <row r="135" spans="1:2" ht="12.75" customHeight="1">
      <c r="A135" s="297"/>
      <c r="B135" s="297"/>
    </row>
    <row r="136" spans="1:2" ht="12.75" customHeight="1">
      <c r="A136" s="297"/>
      <c r="B136" s="297"/>
    </row>
    <row r="137" spans="1:2" ht="12.75" customHeight="1">
      <c r="A137" s="297"/>
      <c r="B137" s="297"/>
    </row>
    <row r="138" spans="1:2" ht="12.75" customHeight="1">
      <c r="A138" s="297"/>
      <c r="B138" s="297"/>
    </row>
    <row r="139" spans="1:2" ht="12.75" customHeight="1">
      <c r="A139" s="297"/>
      <c r="B139" s="297"/>
    </row>
    <row r="140" spans="1:2" ht="12.75" customHeight="1">
      <c r="A140" s="297"/>
      <c r="B140" s="297"/>
    </row>
    <row r="141" spans="1:2" ht="12.75" customHeight="1">
      <c r="A141" s="297"/>
      <c r="B141" s="297"/>
    </row>
    <row r="142" spans="1:2" ht="12.75" customHeight="1">
      <c r="A142" s="297"/>
      <c r="B142" s="297"/>
    </row>
    <row r="143" spans="1:2" ht="12.75" customHeight="1">
      <c r="A143" s="297"/>
      <c r="B143" s="297"/>
    </row>
    <row r="144" spans="1:2" ht="12.75" customHeight="1">
      <c r="A144" s="297"/>
      <c r="B144" s="297"/>
    </row>
    <row r="145" ht="12.75" customHeight="1">
      <c r="B145" s="297"/>
    </row>
  </sheetData>
  <hyperlinks>
    <hyperlink ref="A4" r:id="rId1" tooltip="470000" display="http://www.lenobl.ru/index1.php3"/>
    <hyperlink ref="B7" r:id="rId2" tooltip="470201" display="http://volkhov.lens.spb.ru/"/>
    <hyperlink ref="B8" r:id="rId3" tooltip="470301" display="http://vsev.net/"/>
    <hyperlink ref="B9" r:id="rId4" tooltip="470401" display="http://www.vyborg.ru/ind11.htm"/>
    <hyperlink ref="A10" r:id="rId5" tooltip="470500" display="http://meria.gtn.ru/"/>
    <hyperlink ref="B10" r:id="rId6" tooltip="470501" display="http://city.gatchina.ru/"/>
    <hyperlink ref="A11" r:id="rId7" tooltip="470600" display="http://ivangorod.narod.ru/indexru.htm"/>
    <hyperlink ref="B11" r:id="rId8" tooltip="470601" display="http://ivangorod.hostmos.ru/index.php"/>
    <hyperlink ref="A12" r:id="rId9" tooltip="470700" display="http://kingisepplo.ru/"/>
    <hyperlink ref="B12" r:id="rId10" tooltip="470701" display="http://www.kingisepp.info/"/>
    <hyperlink ref="B13" r:id="rId11" tooltip="470801" display="http://www.kirishi.ru/"/>
    <hyperlink ref="B16" r:id="rId12" tooltip="471101" display="http://www.luga.ru/"/>
    <hyperlink ref="B17" r:id="rId13" tooltip="471201" display="http://pikalevocity.narod.ru/"/>
    <hyperlink ref="A19" r:id="rId14" tooltip="471400" display="http://www.priozersk.ru/index.shtml"/>
    <hyperlink ref="B20" r:id="rId15" tooltip="471501" display="http://sertolovo1.narod.ru/"/>
    <hyperlink ref="B21" r:id="rId16" tooltip="471601" display="http://www.townslantsy.narod.ru/"/>
    <hyperlink ref="A22" r:id="rId17" tooltip="471700" display="http://www.sbor.spb.su/"/>
    <hyperlink ref="B22" r:id="rId18" tooltip="471701" display="http://www.sosnovy-bor.ru/news/"/>
    <hyperlink ref="A23" r:id="rId19" tooltip="471802" display="http://www.tinnet.ru/"/>
    <hyperlink ref="B23" r:id="rId20" tooltip="471801" display="http://tikhvin.hotmail.ru/index.htm"/>
    <hyperlink ref="A29" r:id="rId21" tooltip="472200" display="http://www.volosovo.ru/"/>
    <hyperlink ref="B34" r:id="rId22" tooltip="472401" display="http://vsev.net/"/>
    <hyperlink ref="A37" r:id="rId23" tooltip="472430" display="http://morozovka.by.ru/"/>
    <hyperlink ref="A41" r:id="rId24" tooltip="472407" display="http://www.ndevyatkino.narod.ru/"/>
    <hyperlink ref="A42" r:id="rId25" tooltip="472500" display="http://www.head.vyborg.ru/"/>
    <hyperlink ref="A45" r:id="rId26" tooltip="472530" display="http://www.primorsk.ru/"/>
    <hyperlink ref="A46" r:id="rId27" tooltip="472539 - Остров Большой Березовый" display="http://birch-island.spb.ru/"/>
    <hyperlink ref="A51" r:id="rId28" tooltip="472600" display="http://radm.gtn.ru/"/>
    <hyperlink ref="B51" r:id="rId29" tooltip="472601" display="http://www.gatchina.spb.ru/"/>
    <hyperlink ref="A53" r:id="rId30" tooltip="472621" display="http://www.uhhty.narod.ru/"/>
    <hyperlink ref="A72" r:id="rId31" tooltip="473102" display="http://lebiaje.narod.ru/"/>
    <hyperlink ref="A82" r:id="rId32" tooltip="473600" display="http://tikhvin.org/"/>
    <hyperlink ref="B82" r:id="rId33" tooltip="473602" display="http://tikhvin.spb.ru/"/>
    <hyperlink ref="J6" r:id="rId34" tooltip="ж/д ст. Большой Двор" display="http://www.tur.samara.ru/allrussia/ar0247.shtml"/>
    <hyperlink ref="J14" r:id="rId35" tooltip="Ж.д. ст. Невдубстрой" display="http://www.tur.samara.ru/allrussia/ar0247.shtml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">
      <selection activeCell="H3" sqref="H3"/>
    </sheetView>
  </sheetViews>
  <sheetFormatPr defaultColWidth="9.00390625" defaultRowHeight="12.75"/>
  <cols>
    <col min="1" max="1" width="26.75390625" style="0" customWidth="1"/>
    <col min="2" max="2" width="29.125" style="0" bestFit="1" customWidth="1"/>
    <col min="3" max="3" width="9.125" style="171" customWidth="1"/>
    <col min="4" max="4" width="8.00390625" style="172" customWidth="1"/>
    <col min="5" max="5" width="7.75390625" style="0" customWidth="1"/>
    <col min="6" max="6" width="8.375" style="0" customWidth="1"/>
    <col min="7" max="10" width="7.75390625" style="0" customWidth="1"/>
  </cols>
  <sheetData>
    <row r="1" ht="18">
      <c r="A1" s="170" t="s">
        <v>410</v>
      </c>
    </row>
    <row r="2" spans="1:10" ht="12.75">
      <c r="A2" s="173" t="s">
        <v>411</v>
      </c>
      <c r="B2" s="174" t="s">
        <v>335</v>
      </c>
      <c r="C2" s="175"/>
      <c r="D2" s="176"/>
      <c r="E2" s="174" t="s">
        <v>336</v>
      </c>
      <c r="F2" s="177" t="s">
        <v>337</v>
      </c>
      <c r="G2" s="174" t="s">
        <v>338</v>
      </c>
      <c r="H2" s="174"/>
      <c r="I2" s="334" t="s">
        <v>339</v>
      </c>
      <c r="J2" s="334"/>
    </row>
    <row r="3" spans="1:10" ht="76.5">
      <c r="A3" s="178" t="s">
        <v>0</v>
      </c>
      <c r="B3" s="178" t="s">
        <v>1</v>
      </c>
      <c r="C3" s="179" t="s">
        <v>2</v>
      </c>
      <c r="D3" s="180" t="s">
        <v>3</v>
      </c>
      <c r="E3" s="178" t="s">
        <v>45</v>
      </c>
      <c r="F3" s="181" t="s">
        <v>46</v>
      </c>
      <c r="G3" s="181" t="s">
        <v>48</v>
      </c>
      <c r="H3" s="21" t="s">
        <v>47</v>
      </c>
      <c r="I3" s="182" t="s">
        <v>49</v>
      </c>
      <c r="J3" s="182" t="s">
        <v>50</v>
      </c>
    </row>
    <row r="4" spans="1:10" ht="12.75">
      <c r="A4" s="183">
        <v>1</v>
      </c>
      <c r="B4" s="184">
        <v>2</v>
      </c>
      <c r="C4" s="185">
        <v>3</v>
      </c>
      <c r="D4" s="184">
        <v>4</v>
      </c>
      <c r="E4" s="183">
        <v>5</v>
      </c>
      <c r="F4" s="184">
        <v>6</v>
      </c>
      <c r="G4" s="183">
        <v>7</v>
      </c>
      <c r="H4" s="184">
        <v>8</v>
      </c>
      <c r="I4" s="183">
        <v>9</v>
      </c>
      <c r="J4" s="184">
        <v>10</v>
      </c>
    </row>
    <row r="5" spans="1:10" ht="12.75">
      <c r="A5" s="186" t="s">
        <v>412</v>
      </c>
      <c r="B5" s="187" t="s">
        <v>413</v>
      </c>
      <c r="C5" s="188"/>
      <c r="D5" s="189"/>
      <c r="E5" s="190">
        <v>194.8</v>
      </c>
      <c r="F5" s="190">
        <v>4544.9</v>
      </c>
      <c r="G5" s="190">
        <v>1251.2</v>
      </c>
      <c r="H5" s="70">
        <v>544.8</v>
      </c>
      <c r="I5" s="18">
        <v>1667</v>
      </c>
      <c r="J5" s="191">
        <v>0</v>
      </c>
    </row>
    <row r="6" spans="1:10" ht="12.75">
      <c r="A6" s="192" t="s">
        <v>6</v>
      </c>
      <c r="B6" s="192"/>
      <c r="C6" s="193"/>
      <c r="D6" s="194"/>
      <c r="E6" s="192"/>
      <c r="F6" s="195"/>
      <c r="G6" s="195"/>
      <c r="H6" s="195"/>
      <c r="I6" s="192"/>
      <c r="J6" s="192"/>
    </row>
    <row r="7" spans="1:10" ht="12.75">
      <c r="A7" s="186" t="s">
        <v>413</v>
      </c>
      <c r="B7" s="186" t="s">
        <v>413</v>
      </c>
      <c r="C7" s="188"/>
      <c r="D7" s="189">
        <v>1722</v>
      </c>
      <c r="E7" s="196" t="s">
        <v>8</v>
      </c>
      <c r="F7" s="197">
        <v>1298.5</v>
      </c>
      <c r="G7" s="197">
        <v>1251.2</v>
      </c>
      <c r="H7" s="197">
        <f>F7-SUM(G7:G18)</f>
        <v>21.799999999999955</v>
      </c>
      <c r="I7" s="198">
        <v>0</v>
      </c>
      <c r="J7" s="198">
        <v>0</v>
      </c>
    </row>
    <row r="8" spans="1:10" ht="12.75">
      <c r="A8" s="199" t="s">
        <v>414</v>
      </c>
      <c r="B8" s="200" t="s">
        <v>13</v>
      </c>
      <c r="C8" s="201"/>
      <c r="D8" s="202"/>
      <c r="E8" s="196" t="s">
        <v>8</v>
      </c>
      <c r="F8" s="197">
        <v>172.7</v>
      </c>
      <c r="G8" s="203" t="s">
        <v>142</v>
      </c>
      <c r="H8" s="203"/>
      <c r="I8" s="198">
        <v>0</v>
      </c>
      <c r="J8" s="198">
        <v>0</v>
      </c>
    </row>
    <row r="9" spans="1:10" ht="12.75">
      <c r="A9" s="199" t="s">
        <v>415</v>
      </c>
      <c r="B9" s="200" t="s">
        <v>13</v>
      </c>
      <c r="C9" s="201"/>
      <c r="D9" s="202"/>
      <c r="E9" s="196" t="s">
        <v>8</v>
      </c>
      <c r="F9" s="197">
        <v>125.8</v>
      </c>
      <c r="G9" s="203" t="s">
        <v>142</v>
      </c>
      <c r="H9" s="203"/>
      <c r="I9" s="198">
        <v>0</v>
      </c>
      <c r="J9" s="198">
        <v>0</v>
      </c>
    </row>
    <row r="10" spans="1:10" ht="12.75">
      <c r="A10" s="199" t="s">
        <v>416</v>
      </c>
      <c r="B10" s="200" t="s">
        <v>13</v>
      </c>
      <c r="C10" s="201"/>
      <c r="D10" s="202"/>
      <c r="E10" s="196" t="s">
        <v>8</v>
      </c>
      <c r="F10" s="197">
        <v>208.8</v>
      </c>
      <c r="G10" s="203" t="s">
        <v>142</v>
      </c>
      <c r="H10" s="203"/>
      <c r="I10" s="198">
        <v>0</v>
      </c>
      <c r="J10" s="198">
        <v>0</v>
      </c>
    </row>
    <row r="11" spans="1:10" ht="12.75">
      <c r="A11" s="199" t="s">
        <v>417</v>
      </c>
      <c r="B11" s="200" t="s">
        <v>13</v>
      </c>
      <c r="C11" s="201"/>
      <c r="D11" s="202"/>
      <c r="E11" s="196" t="s">
        <v>8</v>
      </c>
      <c r="F11" s="197">
        <v>158.6</v>
      </c>
      <c r="G11" s="203" t="s">
        <v>142</v>
      </c>
      <c r="H11" s="203"/>
      <c r="I11" s="198">
        <v>0</v>
      </c>
      <c r="J11" s="198">
        <v>0</v>
      </c>
    </row>
    <row r="12" spans="1:10" ht="12.75">
      <c r="A12" s="199" t="s">
        <v>418</v>
      </c>
      <c r="B12" s="200" t="s">
        <v>13</v>
      </c>
      <c r="C12" s="201"/>
      <c r="D12" s="202"/>
      <c r="E12" s="196" t="s">
        <v>8</v>
      </c>
      <c r="F12" s="197">
        <v>115.2</v>
      </c>
      <c r="G12" s="203" t="s">
        <v>142</v>
      </c>
      <c r="H12" s="203"/>
      <c r="I12" s="198">
        <v>0</v>
      </c>
      <c r="J12" s="198">
        <v>0</v>
      </c>
    </row>
    <row r="13" spans="1:10" ht="12.75">
      <c r="A13" s="186" t="s">
        <v>419</v>
      </c>
      <c r="B13" s="200" t="s">
        <v>13</v>
      </c>
      <c r="C13" s="201"/>
      <c r="D13" s="202"/>
      <c r="E13" s="196" t="s">
        <v>8</v>
      </c>
      <c r="F13" s="197">
        <v>264.2</v>
      </c>
      <c r="G13" s="203" t="s">
        <v>142</v>
      </c>
      <c r="H13" s="203"/>
      <c r="I13" s="198">
        <v>0</v>
      </c>
      <c r="J13" s="198">
        <v>0</v>
      </c>
    </row>
    <row r="14" spans="1:10" ht="12.75">
      <c r="A14" s="199" t="s">
        <v>420</v>
      </c>
      <c r="B14" s="200" t="s">
        <v>13</v>
      </c>
      <c r="C14" s="201"/>
      <c r="D14" s="202"/>
      <c r="E14" s="196" t="s">
        <v>8</v>
      </c>
      <c r="F14" s="197">
        <v>205.9</v>
      </c>
      <c r="G14" s="203" t="s">
        <v>142</v>
      </c>
      <c r="H14" s="203"/>
      <c r="I14" s="198">
        <v>0</v>
      </c>
      <c r="J14" s="198">
        <v>0</v>
      </c>
    </row>
    <row r="15" spans="1:10" ht="12.75">
      <c r="A15" s="204" t="s">
        <v>421</v>
      </c>
      <c r="B15" s="200" t="s">
        <v>13</v>
      </c>
      <c r="C15" s="201"/>
      <c r="D15" s="202"/>
      <c r="E15" s="196" t="s">
        <v>8</v>
      </c>
      <c r="F15" s="203" t="s">
        <v>142</v>
      </c>
      <c r="G15" s="197">
        <v>16.4</v>
      </c>
      <c r="H15" s="197"/>
      <c r="I15" s="205" t="s">
        <v>8</v>
      </c>
      <c r="J15" s="205" t="s">
        <v>8</v>
      </c>
    </row>
    <row r="16" spans="1:10" ht="12.75">
      <c r="A16" s="204" t="s">
        <v>422</v>
      </c>
      <c r="B16" s="200" t="s">
        <v>13</v>
      </c>
      <c r="C16" s="201"/>
      <c r="D16" s="202"/>
      <c r="E16" s="196" t="s">
        <v>8</v>
      </c>
      <c r="F16" s="203" t="s">
        <v>142</v>
      </c>
      <c r="G16" s="197">
        <v>3.2</v>
      </c>
      <c r="H16" s="197"/>
      <c r="I16" s="205" t="s">
        <v>8</v>
      </c>
      <c r="J16" s="205" t="s">
        <v>8</v>
      </c>
    </row>
    <row r="17" spans="1:10" ht="12.75">
      <c r="A17" s="204" t="s">
        <v>423</v>
      </c>
      <c r="B17" s="200" t="s">
        <v>13</v>
      </c>
      <c r="C17" s="201"/>
      <c r="D17" s="202"/>
      <c r="E17" s="196" t="s">
        <v>8</v>
      </c>
      <c r="F17" s="203" t="s">
        <v>142</v>
      </c>
      <c r="G17" s="197">
        <v>4.3</v>
      </c>
      <c r="H17" s="197"/>
      <c r="I17" s="205" t="s">
        <v>8</v>
      </c>
      <c r="J17" s="205" t="s">
        <v>8</v>
      </c>
    </row>
    <row r="18" spans="1:10" ht="12.75">
      <c r="A18" s="204" t="s">
        <v>424</v>
      </c>
      <c r="B18" s="200" t="s">
        <v>13</v>
      </c>
      <c r="C18" s="201"/>
      <c r="D18" s="202"/>
      <c r="E18" s="196" t="s">
        <v>8</v>
      </c>
      <c r="F18" s="203" t="s">
        <v>142</v>
      </c>
      <c r="G18" s="197">
        <v>1.6</v>
      </c>
      <c r="H18" s="197"/>
      <c r="I18" s="205" t="s">
        <v>8</v>
      </c>
      <c r="J18" s="205" t="s">
        <v>8</v>
      </c>
    </row>
    <row r="19" spans="1:10" ht="12.75">
      <c r="A19" s="19" t="s">
        <v>425</v>
      </c>
      <c r="B19" s="19" t="s">
        <v>425</v>
      </c>
      <c r="C19" s="206"/>
      <c r="D19" s="207">
        <v>1781</v>
      </c>
      <c r="E19" s="196" t="s">
        <v>8</v>
      </c>
      <c r="F19" s="197">
        <v>54.3</v>
      </c>
      <c r="G19" s="197">
        <v>46.4</v>
      </c>
      <c r="H19" s="197">
        <f>F19-SUM(G19:G22)</f>
        <v>2.1000000000000014</v>
      </c>
      <c r="I19" s="198">
        <v>180</v>
      </c>
      <c r="J19" s="198">
        <v>0</v>
      </c>
    </row>
    <row r="20" spans="1:10" ht="12.75">
      <c r="A20" s="204" t="s">
        <v>426</v>
      </c>
      <c r="B20" s="200" t="s">
        <v>13</v>
      </c>
      <c r="C20" s="201"/>
      <c r="D20" s="202"/>
      <c r="E20" s="196" t="s">
        <v>8</v>
      </c>
      <c r="F20" s="203" t="s">
        <v>142</v>
      </c>
      <c r="G20" s="197">
        <v>1.3</v>
      </c>
      <c r="H20" s="197"/>
      <c r="I20" s="205" t="s">
        <v>8</v>
      </c>
      <c r="J20" s="205" t="s">
        <v>8</v>
      </c>
    </row>
    <row r="21" spans="1:10" ht="12.75">
      <c r="A21" s="204" t="s">
        <v>427</v>
      </c>
      <c r="B21" s="200" t="s">
        <v>13</v>
      </c>
      <c r="C21" s="201"/>
      <c r="D21" s="202"/>
      <c r="E21" s="196" t="s">
        <v>8</v>
      </c>
      <c r="F21" s="203" t="s">
        <v>142</v>
      </c>
      <c r="G21" s="197">
        <v>1.3</v>
      </c>
      <c r="H21" s="197"/>
      <c r="I21" s="205" t="s">
        <v>8</v>
      </c>
      <c r="J21" s="205" t="s">
        <v>8</v>
      </c>
    </row>
    <row r="22" spans="1:10" ht="12.75">
      <c r="A22" s="204" t="s">
        <v>428</v>
      </c>
      <c r="B22" s="200" t="s">
        <v>13</v>
      </c>
      <c r="C22" s="201"/>
      <c r="D22" s="202"/>
      <c r="E22" s="196" t="s">
        <v>8</v>
      </c>
      <c r="F22" s="203" t="s">
        <v>142</v>
      </c>
      <c r="G22" s="197">
        <v>3.2</v>
      </c>
      <c r="H22" s="197"/>
      <c r="I22" s="205" t="s">
        <v>8</v>
      </c>
      <c r="J22" s="205" t="s">
        <v>8</v>
      </c>
    </row>
    <row r="23" spans="1:10" ht="12.75">
      <c r="A23" s="19" t="s">
        <v>429</v>
      </c>
      <c r="B23" s="186" t="s">
        <v>429</v>
      </c>
      <c r="C23" s="188">
        <v>1938</v>
      </c>
      <c r="D23" s="189"/>
      <c r="E23" s="196" t="s">
        <v>8</v>
      </c>
      <c r="F23" s="197">
        <v>40.3</v>
      </c>
      <c r="G23" s="197">
        <v>40.2</v>
      </c>
      <c r="H23" s="197">
        <f>F23-G23</f>
        <v>0.09999999999999432</v>
      </c>
      <c r="I23" s="198">
        <v>120</v>
      </c>
      <c r="J23" s="198">
        <v>0</v>
      </c>
    </row>
    <row r="24" spans="1:10" ht="12.75">
      <c r="A24" s="186" t="s">
        <v>430</v>
      </c>
      <c r="B24" s="186" t="s">
        <v>430</v>
      </c>
      <c r="C24" s="188">
        <v>1933</v>
      </c>
      <c r="D24" s="189"/>
      <c r="E24" s="196" t="s">
        <v>8</v>
      </c>
      <c r="F24" s="197">
        <v>115</v>
      </c>
      <c r="G24" s="197">
        <v>79.1</v>
      </c>
      <c r="H24" s="197">
        <f>F24-SUM(G24:G27)</f>
        <v>2.6000000000000227</v>
      </c>
      <c r="I24" s="198">
        <f>4+25+26+37</f>
        <v>92</v>
      </c>
      <c r="J24" s="198">
        <v>0</v>
      </c>
    </row>
    <row r="25" spans="1:10" ht="12.75">
      <c r="A25" s="204" t="s">
        <v>431</v>
      </c>
      <c r="B25" s="200" t="s">
        <v>13</v>
      </c>
      <c r="C25" s="201"/>
      <c r="D25" s="202"/>
      <c r="E25" s="196" t="s">
        <v>8</v>
      </c>
      <c r="F25" s="203" t="s">
        <v>142</v>
      </c>
      <c r="G25" s="197">
        <v>2.3</v>
      </c>
      <c r="H25" s="197"/>
      <c r="I25" s="205" t="s">
        <v>8</v>
      </c>
      <c r="J25" s="205" t="s">
        <v>8</v>
      </c>
    </row>
    <row r="26" spans="1:10" ht="12.75">
      <c r="A26" s="204" t="s">
        <v>432</v>
      </c>
      <c r="B26" s="200" t="s">
        <v>13</v>
      </c>
      <c r="C26" s="201"/>
      <c r="D26" s="202"/>
      <c r="E26" s="196" t="s">
        <v>8</v>
      </c>
      <c r="F26" s="203" t="s">
        <v>142</v>
      </c>
      <c r="G26" s="197">
        <v>12.1</v>
      </c>
      <c r="H26" s="197"/>
      <c r="I26" s="205" t="s">
        <v>8</v>
      </c>
      <c r="J26" s="205" t="s">
        <v>8</v>
      </c>
    </row>
    <row r="27" spans="1:10" ht="12.75">
      <c r="A27" s="204" t="s">
        <v>433</v>
      </c>
      <c r="B27" s="200" t="s">
        <v>13</v>
      </c>
      <c r="C27" s="201"/>
      <c r="D27" s="202"/>
      <c r="E27" s="196" t="s">
        <v>8</v>
      </c>
      <c r="F27" s="203" t="s">
        <v>142</v>
      </c>
      <c r="G27" s="197">
        <v>18.9</v>
      </c>
      <c r="H27" s="197"/>
      <c r="I27" s="205" t="s">
        <v>8</v>
      </c>
      <c r="J27" s="205" t="s">
        <v>8</v>
      </c>
    </row>
    <row r="28" spans="1:10" ht="12.75">
      <c r="A28" s="204" t="s">
        <v>434</v>
      </c>
      <c r="B28" s="204" t="s">
        <v>434</v>
      </c>
      <c r="C28" s="198">
        <v>1938</v>
      </c>
      <c r="D28" s="208"/>
      <c r="E28" s="196" t="s">
        <v>8</v>
      </c>
      <c r="F28" s="197">
        <v>65</v>
      </c>
      <c r="G28" s="197">
        <v>48.1</v>
      </c>
      <c r="H28" s="197">
        <f>F28-SUM(G28:G35)</f>
        <v>1</v>
      </c>
      <c r="I28" s="198">
        <v>17</v>
      </c>
      <c r="J28" s="198">
        <v>6</v>
      </c>
    </row>
    <row r="29" spans="1:10" ht="12.75">
      <c r="A29" s="204" t="s">
        <v>435</v>
      </c>
      <c r="B29" s="200" t="s">
        <v>13</v>
      </c>
      <c r="C29" s="201"/>
      <c r="D29" s="202"/>
      <c r="E29" s="196" t="s">
        <v>8</v>
      </c>
      <c r="F29" s="203" t="s">
        <v>142</v>
      </c>
      <c r="G29" s="197">
        <v>0.4</v>
      </c>
      <c r="H29" s="197"/>
      <c r="I29" s="205" t="s">
        <v>8</v>
      </c>
      <c r="J29" s="205" t="s">
        <v>8</v>
      </c>
    </row>
    <row r="30" spans="1:10" ht="12.75">
      <c r="A30" s="204" t="s">
        <v>436</v>
      </c>
      <c r="B30" s="200" t="s">
        <v>13</v>
      </c>
      <c r="C30" s="201"/>
      <c r="D30" s="202"/>
      <c r="E30" s="196" t="s">
        <v>8</v>
      </c>
      <c r="F30" s="203" t="s">
        <v>142</v>
      </c>
      <c r="G30" s="197">
        <v>2.1</v>
      </c>
      <c r="H30" s="197"/>
      <c r="I30" s="205" t="s">
        <v>8</v>
      </c>
      <c r="J30" s="205" t="s">
        <v>8</v>
      </c>
    </row>
    <row r="31" spans="1:10" ht="12.75">
      <c r="A31" s="204" t="s">
        <v>437</v>
      </c>
      <c r="B31" s="200" t="s">
        <v>13</v>
      </c>
      <c r="C31" s="201"/>
      <c r="D31" s="202"/>
      <c r="E31" s="196" t="s">
        <v>8</v>
      </c>
      <c r="F31" s="203" t="s">
        <v>142</v>
      </c>
      <c r="G31" s="197">
        <v>2.6</v>
      </c>
      <c r="H31" s="197"/>
      <c r="I31" s="205" t="s">
        <v>8</v>
      </c>
      <c r="J31" s="205" t="s">
        <v>8</v>
      </c>
    </row>
    <row r="32" spans="1:10" ht="12.75">
      <c r="A32" s="204" t="s">
        <v>438</v>
      </c>
      <c r="B32" s="200" t="s">
        <v>13</v>
      </c>
      <c r="C32" s="201"/>
      <c r="D32" s="202"/>
      <c r="E32" s="196" t="s">
        <v>8</v>
      </c>
      <c r="F32" s="203" t="s">
        <v>142</v>
      </c>
      <c r="G32" s="197">
        <v>6.4</v>
      </c>
      <c r="H32" s="197"/>
      <c r="I32" s="205" t="s">
        <v>8</v>
      </c>
      <c r="J32" s="205" t="s">
        <v>8</v>
      </c>
    </row>
    <row r="33" spans="1:10" ht="12.75">
      <c r="A33" s="204" t="s">
        <v>353</v>
      </c>
      <c r="B33" s="200" t="s">
        <v>13</v>
      </c>
      <c r="C33" s="201"/>
      <c r="D33" s="202"/>
      <c r="E33" s="196" t="s">
        <v>8</v>
      </c>
      <c r="F33" s="203" t="s">
        <v>142</v>
      </c>
      <c r="G33" s="197">
        <v>1.8</v>
      </c>
      <c r="H33" s="197"/>
      <c r="I33" s="205" t="s">
        <v>8</v>
      </c>
      <c r="J33" s="205" t="s">
        <v>8</v>
      </c>
    </row>
    <row r="34" spans="1:10" ht="12.75">
      <c r="A34" s="204" t="s">
        <v>439</v>
      </c>
      <c r="B34" s="200" t="s">
        <v>13</v>
      </c>
      <c r="C34" s="201"/>
      <c r="D34" s="202"/>
      <c r="E34" s="196" t="s">
        <v>8</v>
      </c>
      <c r="F34" s="203" t="s">
        <v>142</v>
      </c>
      <c r="G34" s="197">
        <v>0.9</v>
      </c>
      <c r="H34" s="197"/>
      <c r="I34" s="205" t="s">
        <v>8</v>
      </c>
      <c r="J34" s="205" t="s">
        <v>8</v>
      </c>
    </row>
    <row r="35" spans="1:10" ht="12.75">
      <c r="A35" s="204" t="s">
        <v>440</v>
      </c>
      <c r="B35" s="200" t="s">
        <v>13</v>
      </c>
      <c r="C35" s="201"/>
      <c r="D35" s="202"/>
      <c r="E35" s="196" t="s">
        <v>8</v>
      </c>
      <c r="F35" s="203" t="s">
        <v>142</v>
      </c>
      <c r="G35" s="197">
        <v>1.7</v>
      </c>
      <c r="H35" s="197"/>
      <c r="I35" s="205" t="s">
        <v>8</v>
      </c>
      <c r="J35" s="205" t="s">
        <v>8</v>
      </c>
    </row>
    <row r="36" spans="1:10" ht="12.75">
      <c r="A36" s="204" t="s">
        <v>441</v>
      </c>
      <c r="B36" s="204" t="s">
        <v>441</v>
      </c>
      <c r="C36" s="198">
        <v>1947</v>
      </c>
      <c r="D36" s="208"/>
      <c r="E36" s="196" t="s">
        <v>8</v>
      </c>
      <c r="F36" s="197">
        <v>34.5</v>
      </c>
      <c r="G36" s="197">
        <v>34.5</v>
      </c>
      <c r="H36" s="197" t="s">
        <v>142</v>
      </c>
      <c r="I36" s="198">
        <v>99</v>
      </c>
      <c r="J36" s="198">
        <v>0</v>
      </c>
    </row>
    <row r="37" spans="1:10" ht="12.75">
      <c r="A37" s="204" t="s">
        <v>442</v>
      </c>
      <c r="B37" s="19" t="s">
        <v>442</v>
      </c>
      <c r="C37" s="206">
        <v>1946</v>
      </c>
      <c r="D37" s="207"/>
      <c r="E37" s="196" t="s">
        <v>8</v>
      </c>
      <c r="F37" s="197">
        <v>86.4</v>
      </c>
      <c r="G37" s="197">
        <v>54.6</v>
      </c>
      <c r="H37" s="197">
        <f>F37-SUM(G37:G40)</f>
        <v>6.800000000000011</v>
      </c>
      <c r="I37" s="198">
        <v>19</v>
      </c>
      <c r="J37" s="198">
        <v>13</v>
      </c>
    </row>
    <row r="38" spans="1:10" ht="12.75">
      <c r="A38" s="209" t="s">
        <v>443</v>
      </c>
      <c r="B38" s="200" t="s">
        <v>13</v>
      </c>
      <c r="C38" s="201"/>
      <c r="D38" s="202"/>
      <c r="E38" s="196" t="s">
        <v>8</v>
      </c>
      <c r="F38" s="203" t="s">
        <v>142</v>
      </c>
      <c r="G38" s="197">
        <v>18.9</v>
      </c>
      <c r="H38" s="197"/>
      <c r="I38" s="205" t="s">
        <v>8</v>
      </c>
      <c r="J38" s="205" t="s">
        <v>8</v>
      </c>
    </row>
    <row r="39" spans="1:10" ht="12.75">
      <c r="A39" s="204" t="s">
        <v>444</v>
      </c>
      <c r="B39" s="200" t="s">
        <v>13</v>
      </c>
      <c r="C39" s="201"/>
      <c r="D39" s="202"/>
      <c r="E39" s="196" t="s">
        <v>8</v>
      </c>
      <c r="F39" s="203" t="s">
        <v>142</v>
      </c>
      <c r="G39" s="197">
        <v>3.6</v>
      </c>
      <c r="H39" s="197"/>
      <c r="I39" s="205" t="s">
        <v>8</v>
      </c>
      <c r="J39" s="205" t="s">
        <v>8</v>
      </c>
    </row>
    <row r="40" spans="1:10" ht="12.75">
      <c r="A40" s="204" t="s">
        <v>445</v>
      </c>
      <c r="B40" s="200" t="s">
        <v>13</v>
      </c>
      <c r="C40" s="201"/>
      <c r="D40" s="202"/>
      <c r="E40" s="196" t="s">
        <v>8</v>
      </c>
      <c r="F40" s="203" t="s">
        <v>142</v>
      </c>
      <c r="G40" s="197">
        <v>2.5</v>
      </c>
      <c r="H40" s="197"/>
      <c r="I40" s="205" t="s">
        <v>8</v>
      </c>
      <c r="J40" s="205" t="s">
        <v>8</v>
      </c>
    </row>
    <row r="41" spans="1:10" ht="12.75">
      <c r="A41" s="186" t="s">
        <v>446</v>
      </c>
      <c r="B41" s="187" t="s">
        <v>447</v>
      </c>
      <c r="C41" s="210">
        <v>1938</v>
      </c>
      <c r="D41" s="189"/>
      <c r="E41" s="196" t="s">
        <v>8</v>
      </c>
      <c r="F41" s="197">
        <v>52.2</v>
      </c>
      <c r="G41" s="197">
        <v>52.2</v>
      </c>
      <c r="H41" s="197" t="s">
        <v>142</v>
      </c>
      <c r="I41" s="198">
        <v>195</v>
      </c>
      <c r="J41" s="198">
        <v>0</v>
      </c>
    </row>
    <row r="42" spans="1:10" ht="12.75">
      <c r="A42" s="186" t="s">
        <v>448</v>
      </c>
      <c r="B42" s="186" t="s">
        <v>448</v>
      </c>
      <c r="C42" s="188"/>
      <c r="D42" s="189"/>
      <c r="E42" s="196" t="s">
        <v>8</v>
      </c>
      <c r="F42" s="197">
        <v>32.9</v>
      </c>
      <c r="G42" s="197">
        <v>29.8</v>
      </c>
      <c r="H42" s="197">
        <f>F42-G42</f>
        <v>3.099999999999998</v>
      </c>
      <c r="I42" s="198">
        <f>7+15+37</f>
        <v>59</v>
      </c>
      <c r="J42" s="198">
        <v>5</v>
      </c>
    </row>
    <row r="43" spans="1:10" ht="12.75">
      <c r="A43" s="204" t="s">
        <v>449</v>
      </c>
      <c r="B43" s="204" t="s">
        <v>449</v>
      </c>
      <c r="C43" s="198">
        <v>1943</v>
      </c>
      <c r="D43" s="208"/>
      <c r="E43" s="196" t="s">
        <v>8</v>
      </c>
      <c r="F43" s="197">
        <v>32.4</v>
      </c>
      <c r="G43" s="197">
        <v>15.7</v>
      </c>
      <c r="H43" s="197">
        <f>F43-SUM(G43:G47)</f>
        <v>6.600000000000001</v>
      </c>
      <c r="I43" s="198">
        <f>74+63+33+63+74+100+33+92</f>
        <v>532</v>
      </c>
      <c r="J43" s="198">
        <v>0</v>
      </c>
    </row>
    <row r="44" spans="1:10" ht="12.75">
      <c r="A44" s="204" t="s">
        <v>450</v>
      </c>
      <c r="B44" s="200" t="s">
        <v>13</v>
      </c>
      <c r="C44" s="201"/>
      <c r="D44" s="202"/>
      <c r="E44" s="196" t="s">
        <v>8</v>
      </c>
      <c r="F44" s="203" t="s">
        <v>142</v>
      </c>
      <c r="G44" s="197">
        <v>2.4</v>
      </c>
      <c r="H44" s="197"/>
      <c r="I44" s="205" t="s">
        <v>8</v>
      </c>
      <c r="J44" s="205" t="s">
        <v>8</v>
      </c>
    </row>
    <row r="45" spans="1:10" ht="12.75">
      <c r="A45" s="204" t="s">
        <v>451</v>
      </c>
      <c r="B45" s="200" t="s">
        <v>13</v>
      </c>
      <c r="C45" s="201"/>
      <c r="D45" s="211"/>
      <c r="E45" s="196" t="s">
        <v>8</v>
      </c>
      <c r="F45" s="203" t="s">
        <v>142</v>
      </c>
      <c r="G45" s="197">
        <v>3.7</v>
      </c>
      <c r="H45" s="197"/>
      <c r="I45" s="205" t="s">
        <v>8</v>
      </c>
      <c r="J45" s="205" t="s">
        <v>8</v>
      </c>
    </row>
    <row r="46" spans="1:10" ht="12.75">
      <c r="A46" s="204" t="s">
        <v>452</v>
      </c>
      <c r="B46" s="200" t="s">
        <v>13</v>
      </c>
      <c r="C46" s="201"/>
      <c r="D46" s="211"/>
      <c r="E46" s="196" t="s">
        <v>8</v>
      </c>
      <c r="F46" s="203" t="s">
        <v>142</v>
      </c>
      <c r="G46" s="197">
        <v>3.7</v>
      </c>
      <c r="H46" s="197"/>
      <c r="I46" s="205" t="s">
        <v>8</v>
      </c>
      <c r="J46" s="205" t="s">
        <v>8</v>
      </c>
    </row>
    <row r="47" spans="1:10" ht="12.75">
      <c r="A47" s="204" t="s">
        <v>355</v>
      </c>
      <c r="B47" s="200" t="s">
        <v>13</v>
      </c>
      <c r="C47" s="201"/>
      <c r="D47" s="211"/>
      <c r="E47" s="196" t="s">
        <v>8</v>
      </c>
      <c r="F47" s="203" t="s">
        <v>142</v>
      </c>
      <c r="G47" s="197">
        <v>0.3</v>
      </c>
      <c r="H47" s="197"/>
      <c r="I47" s="205" t="s">
        <v>8</v>
      </c>
      <c r="J47" s="205" t="s">
        <v>8</v>
      </c>
    </row>
    <row r="48" spans="1:10" ht="12.75">
      <c r="A48" s="186" t="s">
        <v>453</v>
      </c>
      <c r="B48" s="186" t="s">
        <v>453</v>
      </c>
      <c r="C48" s="188"/>
      <c r="D48" s="212">
        <v>1775</v>
      </c>
      <c r="E48" s="196" t="s">
        <v>8</v>
      </c>
      <c r="F48" s="197">
        <v>47</v>
      </c>
      <c r="G48" s="197">
        <v>47</v>
      </c>
      <c r="H48" s="197" t="s">
        <v>142</v>
      </c>
      <c r="I48" s="198">
        <v>204</v>
      </c>
      <c r="J48" s="198">
        <v>0</v>
      </c>
    </row>
    <row r="49" spans="1:10" ht="12.75">
      <c r="A49" s="186" t="s">
        <v>454</v>
      </c>
      <c r="B49" s="213" t="s">
        <v>454</v>
      </c>
      <c r="C49" s="214">
        <v>1935</v>
      </c>
      <c r="D49" s="211"/>
      <c r="E49" s="196" t="s">
        <v>8</v>
      </c>
      <c r="F49" s="197">
        <v>188.7</v>
      </c>
      <c r="G49" s="197">
        <v>187.2</v>
      </c>
      <c r="H49" s="197">
        <f>F49-G49</f>
        <v>1.5</v>
      </c>
      <c r="I49" s="198">
        <v>100</v>
      </c>
      <c r="J49" s="198">
        <v>0</v>
      </c>
    </row>
    <row r="50" spans="1:10" ht="12.75">
      <c r="A50" s="199" t="s">
        <v>455</v>
      </c>
      <c r="B50" s="200" t="s">
        <v>13</v>
      </c>
      <c r="C50" s="201"/>
      <c r="D50" s="211"/>
      <c r="E50" s="196" t="s">
        <v>8</v>
      </c>
      <c r="F50" s="197">
        <v>94.3</v>
      </c>
      <c r="G50" s="203" t="s">
        <v>142</v>
      </c>
      <c r="H50" s="203"/>
      <c r="I50" s="205" t="s">
        <v>8</v>
      </c>
      <c r="J50" s="205" t="s">
        <v>8</v>
      </c>
    </row>
    <row r="51" spans="1:10" ht="12.75">
      <c r="A51" s="199" t="s">
        <v>456</v>
      </c>
      <c r="B51" s="200" t="s">
        <v>13</v>
      </c>
      <c r="C51" s="201"/>
      <c r="D51" s="211"/>
      <c r="E51" s="196" t="s">
        <v>8</v>
      </c>
      <c r="F51" s="197">
        <v>92.9</v>
      </c>
      <c r="G51" s="203" t="s">
        <v>142</v>
      </c>
      <c r="H51" s="203"/>
      <c r="I51" s="205" t="s">
        <v>8</v>
      </c>
      <c r="J51" s="205" t="s">
        <v>8</v>
      </c>
    </row>
    <row r="52" spans="1:10" ht="12.75">
      <c r="A52" s="204" t="s">
        <v>457</v>
      </c>
      <c r="B52" s="204" t="s">
        <v>457</v>
      </c>
      <c r="C52" s="198"/>
      <c r="D52" s="208">
        <v>1781</v>
      </c>
      <c r="E52" s="196" t="s">
        <v>8</v>
      </c>
      <c r="F52" s="197">
        <v>30.5</v>
      </c>
      <c r="G52" s="197">
        <v>30.5</v>
      </c>
      <c r="H52" s="197" t="s">
        <v>142</v>
      </c>
      <c r="I52" s="198">
        <v>136</v>
      </c>
      <c r="J52" s="198">
        <v>0</v>
      </c>
    </row>
    <row r="53" spans="1:10" ht="12.75">
      <c r="A53" s="204" t="s">
        <v>458</v>
      </c>
      <c r="B53" s="204" t="s">
        <v>458</v>
      </c>
      <c r="C53" s="198">
        <v>1941</v>
      </c>
      <c r="D53" s="208"/>
      <c r="E53" s="196" t="s">
        <v>8</v>
      </c>
      <c r="F53" s="197">
        <v>48.9</v>
      </c>
      <c r="G53" s="197">
        <v>33.3</v>
      </c>
      <c r="H53" s="197">
        <f>F53-SUM(G53:G56)</f>
        <v>2.200000000000003</v>
      </c>
      <c r="I53" s="198">
        <f>395+13</f>
        <v>408</v>
      </c>
      <c r="J53" s="198">
        <v>0</v>
      </c>
    </row>
    <row r="54" spans="1:10" ht="12.75">
      <c r="A54" s="209" t="s">
        <v>459</v>
      </c>
      <c r="B54" s="200" t="s">
        <v>13</v>
      </c>
      <c r="C54" s="201"/>
      <c r="D54" s="202"/>
      <c r="E54" s="196" t="s">
        <v>8</v>
      </c>
      <c r="F54" s="203" t="s">
        <v>142</v>
      </c>
      <c r="G54" s="197">
        <v>12.1</v>
      </c>
      <c r="H54" s="197"/>
      <c r="I54" s="205" t="s">
        <v>8</v>
      </c>
      <c r="J54" s="205" t="s">
        <v>8</v>
      </c>
    </row>
    <row r="55" spans="1:10" ht="12.75">
      <c r="A55" s="204" t="s">
        <v>460</v>
      </c>
      <c r="B55" s="200" t="s">
        <v>13</v>
      </c>
      <c r="C55" s="201"/>
      <c r="D55" s="202"/>
      <c r="E55" s="196" t="s">
        <v>8</v>
      </c>
      <c r="F55" s="203" t="s">
        <v>142</v>
      </c>
      <c r="G55" s="197">
        <v>0.3</v>
      </c>
      <c r="H55" s="197"/>
      <c r="I55" s="205" t="s">
        <v>8</v>
      </c>
      <c r="J55" s="205" t="s">
        <v>8</v>
      </c>
    </row>
    <row r="56" spans="1:10" ht="12.75">
      <c r="A56" s="204" t="s">
        <v>461</v>
      </c>
      <c r="B56" s="200" t="s">
        <v>13</v>
      </c>
      <c r="C56" s="201"/>
      <c r="D56" s="202"/>
      <c r="E56" s="196" t="s">
        <v>8</v>
      </c>
      <c r="F56" s="203" t="s">
        <v>142</v>
      </c>
      <c r="G56" s="197">
        <v>1</v>
      </c>
      <c r="H56" s="197"/>
      <c r="I56" s="205" t="s">
        <v>8</v>
      </c>
      <c r="J56" s="205" t="s">
        <v>8</v>
      </c>
    </row>
    <row r="57" spans="1:10" ht="12.75">
      <c r="A57" s="19" t="s">
        <v>462</v>
      </c>
      <c r="B57" s="186" t="s">
        <v>462</v>
      </c>
      <c r="C57" s="188">
        <v>1968</v>
      </c>
      <c r="D57" s="189"/>
      <c r="E57" s="196" t="s">
        <v>8</v>
      </c>
      <c r="F57" s="197">
        <v>50</v>
      </c>
      <c r="G57" s="197">
        <v>48</v>
      </c>
      <c r="H57" s="197">
        <f>F57-SUM(G57:G58)</f>
        <v>0.10000000000000142</v>
      </c>
      <c r="I57" s="198">
        <f>10+16+29+3+36+10+5+21+33+92</f>
        <v>255</v>
      </c>
      <c r="J57" s="198">
        <v>1</v>
      </c>
    </row>
    <row r="58" spans="1:10" ht="12.75">
      <c r="A58" s="204" t="s">
        <v>463</v>
      </c>
      <c r="B58" s="19"/>
      <c r="C58" s="206"/>
      <c r="D58" s="207"/>
      <c r="E58" s="196" t="s">
        <v>8</v>
      </c>
      <c r="F58" s="203" t="s">
        <v>142</v>
      </c>
      <c r="G58" s="197">
        <v>1.9</v>
      </c>
      <c r="H58" s="197"/>
      <c r="I58" s="205" t="s">
        <v>8</v>
      </c>
      <c r="J58" s="205" t="s">
        <v>8</v>
      </c>
    </row>
    <row r="59" spans="1:10" ht="12.75">
      <c r="A59" s="186" t="s">
        <v>464</v>
      </c>
      <c r="B59" s="186" t="s">
        <v>464</v>
      </c>
      <c r="C59" s="188">
        <v>1932</v>
      </c>
      <c r="D59" s="189"/>
      <c r="E59" s="196" t="s">
        <v>8</v>
      </c>
      <c r="F59" s="197">
        <v>49.5</v>
      </c>
      <c r="G59" s="197">
        <v>24.2</v>
      </c>
      <c r="H59" s="197">
        <f>F59-SUM(G59:G64)</f>
        <v>1.5999999999999943</v>
      </c>
      <c r="I59" s="198">
        <f>14+92</f>
        <v>106</v>
      </c>
      <c r="J59" s="198">
        <v>0</v>
      </c>
    </row>
    <row r="60" spans="1:10" ht="12.75">
      <c r="A60" s="209" t="s">
        <v>465</v>
      </c>
      <c r="B60" s="200" t="s">
        <v>13</v>
      </c>
      <c r="C60" s="201"/>
      <c r="D60" s="202"/>
      <c r="E60" s="196" t="s">
        <v>8</v>
      </c>
      <c r="F60" s="203" t="s">
        <v>142</v>
      </c>
      <c r="G60" s="197">
        <v>13.5</v>
      </c>
      <c r="H60" s="197"/>
      <c r="I60" s="205" t="s">
        <v>8</v>
      </c>
      <c r="J60" s="205" t="s">
        <v>8</v>
      </c>
    </row>
    <row r="61" spans="1:10" ht="12.75">
      <c r="A61" s="204" t="s">
        <v>466</v>
      </c>
      <c r="B61" s="200" t="s">
        <v>13</v>
      </c>
      <c r="C61" s="201"/>
      <c r="D61" s="202"/>
      <c r="E61" s="196" t="s">
        <v>8</v>
      </c>
      <c r="F61" s="203" t="s">
        <v>142</v>
      </c>
      <c r="G61" s="197">
        <v>0.5</v>
      </c>
      <c r="H61" s="197"/>
      <c r="I61" s="205" t="s">
        <v>8</v>
      </c>
      <c r="J61" s="205" t="s">
        <v>8</v>
      </c>
    </row>
    <row r="62" spans="1:10" ht="12.75">
      <c r="A62" s="204" t="s">
        <v>467</v>
      </c>
      <c r="B62" s="200" t="s">
        <v>13</v>
      </c>
      <c r="C62" s="201"/>
      <c r="D62" s="202"/>
      <c r="E62" s="196" t="s">
        <v>8</v>
      </c>
      <c r="F62" s="203" t="s">
        <v>142</v>
      </c>
      <c r="G62" s="197">
        <v>2</v>
      </c>
      <c r="H62" s="197"/>
      <c r="I62" s="205" t="s">
        <v>8</v>
      </c>
      <c r="J62" s="205" t="s">
        <v>8</v>
      </c>
    </row>
    <row r="63" spans="1:10" ht="12.75">
      <c r="A63" s="204" t="s">
        <v>468</v>
      </c>
      <c r="B63" s="200" t="s">
        <v>13</v>
      </c>
      <c r="C63" s="201"/>
      <c r="D63" s="202"/>
      <c r="E63" s="196" t="s">
        <v>8</v>
      </c>
      <c r="F63" s="203" t="s">
        <v>142</v>
      </c>
      <c r="G63" s="197">
        <v>4.1</v>
      </c>
      <c r="H63" s="197"/>
      <c r="I63" s="205" t="s">
        <v>8</v>
      </c>
      <c r="J63" s="205" t="s">
        <v>8</v>
      </c>
    </row>
    <row r="64" spans="1:10" ht="12.75">
      <c r="A64" s="204" t="s">
        <v>469</v>
      </c>
      <c r="B64" s="200" t="s">
        <v>13</v>
      </c>
      <c r="C64" s="201"/>
      <c r="D64" s="202"/>
      <c r="E64" s="196" t="s">
        <v>8</v>
      </c>
      <c r="F64" s="203" t="s">
        <v>142</v>
      </c>
      <c r="G64" s="197">
        <v>3.6</v>
      </c>
      <c r="H64" s="197"/>
      <c r="I64" s="205" t="s">
        <v>8</v>
      </c>
      <c r="J64" s="205" t="s">
        <v>8</v>
      </c>
    </row>
    <row r="65" spans="1:10" ht="12.75">
      <c r="A65" s="186" t="s">
        <v>470</v>
      </c>
      <c r="B65" s="19" t="s">
        <v>470</v>
      </c>
      <c r="C65" s="206">
        <v>1944</v>
      </c>
      <c r="D65" s="207"/>
      <c r="E65" s="196" t="s">
        <v>8</v>
      </c>
      <c r="F65" s="197">
        <v>71.5</v>
      </c>
      <c r="G65" s="197">
        <v>64.7</v>
      </c>
      <c r="H65" s="197">
        <f>F65-SUM(G65:G67)</f>
        <v>0.6000000000000085</v>
      </c>
      <c r="I65" s="198">
        <f>458-63</f>
        <v>395</v>
      </c>
      <c r="J65" s="198">
        <v>3</v>
      </c>
    </row>
    <row r="66" spans="1:10" ht="12.75">
      <c r="A66" s="204" t="s">
        <v>471</v>
      </c>
      <c r="B66" s="200" t="s">
        <v>13</v>
      </c>
      <c r="C66" s="201"/>
      <c r="D66" s="202"/>
      <c r="E66" s="196" t="s">
        <v>8</v>
      </c>
      <c r="F66" s="203" t="s">
        <v>142</v>
      </c>
      <c r="G66" s="197">
        <v>1.1</v>
      </c>
      <c r="H66" s="197"/>
      <c r="I66" s="205" t="s">
        <v>8</v>
      </c>
      <c r="J66" s="205" t="s">
        <v>8</v>
      </c>
    </row>
    <row r="67" spans="1:10" ht="12.75">
      <c r="A67" s="204" t="s">
        <v>472</v>
      </c>
      <c r="B67" s="200" t="s">
        <v>13</v>
      </c>
      <c r="C67" s="201"/>
      <c r="D67" s="202"/>
      <c r="E67" s="196" t="s">
        <v>8</v>
      </c>
      <c r="F67" s="203" t="s">
        <v>142</v>
      </c>
      <c r="G67" s="197">
        <v>5.1</v>
      </c>
      <c r="H67" s="197"/>
      <c r="I67" s="205" t="s">
        <v>8</v>
      </c>
      <c r="J67" s="205" t="s">
        <v>8</v>
      </c>
    </row>
    <row r="68" spans="1:10" ht="12.75">
      <c r="A68" s="5" t="s">
        <v>473</v>
      </c>
      <c r="B68" s="186" t="s">
        <v>473</v>
      </c>
      <c r="C68" s="188">
        <v>1932</v>
      </c>
      <c r="D68" s="189"/>
      <c r="E68" s="196" t="s">
        <v>8</v>
      </c>
      <c r="F68" s="197">
        <v>32.3</v>
      </c>
      <c r="G68" s="197">
        <v>31.3</v>
      </c>
      <c r="H68" s="197">
        <f>F68-G68</f>
        <v>0.9999999999999964</v>
      </c>
      <c r="I68" s="198">
        <f>10+36+10+5+21+33+92</f>
        <v>207</v>
      </c>
      <c r="J68" s="198">
        <v>12</v>
      </c>
    </row>
    <row r="69" spans="1:10" ht="12.75">
      <c r="A69" s="186" t="s">
        <v>474</v>
      </c>
      <c r="B69" s="19" t="s">
        <v>474</v>
      </c>
      <c r="C69" s="206"/>
      <c r="D69" s="207">
        <v>1736</v>
      </c>
      <c r="E69" s="196" t="s">
        <v>8</v>
      </c>
      <c r="F69" s="197">
        <v>44.5</v>
      </c>
      <c r="G69" s="197">
        <v>43.6</v>
      </c>
      <c r="H69" s="197">
        <f>F69-G69</f>
        <v>0.8999999999999986</v>
      </c>
      <c r="I69" s="198">
        <v>224</v>
      </c>
      <c r="J69" s="198">
        <v>0</v>
      </c>
    </row>
    <row r="70" spans="1:10" ht="12.75">
      <c r="A70" s="204" t="s">
        <v>475</v>
      </c>
      <c r="B70" s="204" t="s">
        <v>475</v>
      </c>
      <c r="C70" s="198">
        <v>1926</v>
      </c>
      <c r="D70" s="208"/>
      <c r="E70" s="196" t="s">
        <v>8</v>
      </c>
      <c r="F70" s="197">
        <v>65</v>
      </c>
      <c r="G70" s="197">
        <v>38.7</v>
      </c>
      <c r="H70" s="197">
        <f>F70-SUM(G71:G72)</f>
        <v>13.799999999999997</v>
      </c>
      <c r="I70" s="198">
        <f>8+3+36+10+5+21+33+92</f>
        <v>208</v>
      </c>
      <c r="J70" s="198">
        <v>0</v>
      </c>
    </row>
    <row r="71" spans="1:10" ht="12.75">
      <c r="A71" s="209" t="s">
        <v>476</v>
      </c>
      <c r="B71" s="200" t="s">
        <v>13</v>
      </c>
      <c r="C71" s="201"/>
      <c r="D71" s="202"/>
      <c r="E71" s="196" t="s">
        <v>8</v>
      </c>
      <c r="F71" s="203" t="s">
        <v>142</v>
      </c>
      <c r="G71" s="197">
        <v>38.7</v>
      </c>
      <c r="H71" s="197"/>
      <c r="I71" s="205" t="s">
        <v>8</v>
      </c>
      <c r="J71" s="205" t="s">
        <v>8</v>
      </c>
    </row>
    <row r="72" spans="1:10" ht="12.75">
      <c r="A72" s="204" t="s">
        <v>477</v>
      </c>
      <c r="B72" s="200" t="s">
        <v>13</v>
      </c>
      <c r="C72" s="201"/>
      <c r="D72" s="202"/>
      <c r="E72" s="196" t="s">
        <v>8</v>
      </c>
      <c r="F72" s="203" t="s">
        <v>142</v>
      </c>
      <c r="G72" s="197">
        <v>12.5</v>
      </c>
      <c r="H72" s="197"/>
      <c r="I72" s="205" t="s">
        <v>8</v>
      </c>
      <c r="J72" s="205" t="s">
        <v>8</v>
      </c>
    </row>
    <row r="73" spans="1:10" ht="12.75">
      <c r="A73" s="204" t="s">
        <v>478</v>
      </c>
      <c r="B73" s="204" t="s">
        <v>478</v>
      </c>
      <c r="C73" s="198"/>
      <c r="D73" s="208"/>
      <c r="E73" s="196" t="s">
        <v>8</v>
      </c>
      <c r="F73" s="197">
        <v>57.7</v>
      </c>
      <c r="G73" s="197">
        <v>55.1</v>
      </c>
      <c r="H73" s="197">
        <f>F73-SUM(G73:G74)</f>
        <v>1.3999999999999986</v>
      </c>
      <c r="I73" s="198">
        <f>255-10-16</f>
        <v>229</v>
      </c>
      <c r="J73" s="198"/>
    </row>
    <row r="74" spans="1:10" ht="12.75">
      <c r="A74" s="204" t="s">
        <v>479</v>
      </c>
      <c r="B74" s="200" t="s">
        <v>13</v>
      </c>
      <c r="C74" s="201"/>
      <c r="D74" s="202"/>
      <c r="E74" s="196" t="s">
        <v>8</v>
      </c>
      <c r="F74" s="203" t="s">
        <v>142</v>
      </c>
      <c r="G74" s="197">
        <v>1.2</v>
      </c>
      <c r="H74" s="197"/>
      <c r="I74" s="205" t="s">
        <v>8</v>
      </c>
      <c r="J74" s="205" t="s">
        <v>8</v>
      </c>
    </row>
    <row r="75" spans="1:10" ht="12.75">
      <c r="A75" s="204" t="s">
        <v>480</v>
      </c>
      <c r="B75" s="204" t="s">
        <v>480</v>
      </c>
      <c r="C75" s="198">
        <v>1917</v>
      </c>
      <c r="D75" s="208"/>
      <c r="E75" s="196" t="s">
        <v>8</v>
      </c>
      <c r="F75" s="197">
        <v>26.4</v>
      </c>
      <c r="G75" s="197">
        <v>25.9</v>
      </c>
      <c r="H75" s="197">
        <f>F75-G75</f>
        <v>0.5</v>
      </c>
      <c r="I75" s="198">
        <v>99</v>
      </c>
      <c r="J75" s="198">
        <v>0</v>
      </c>
    </row>
    <row r="76" spans="1:10" ht="12.75">
      <c r="A76" s="186" t="s">
        <v>481</v>
      </c>
      <c r="B76" s="5" t="s">
        <v>481</v>
      </c>
      <c r="C76" s="188">
        <v>1917</v>
      </c>
      <c r="D76" s="189"/>
      <c r="E76" s="196" t="s">
        <v>8</v>
      </c>
      <c r="F76" s="197">
        <v>384.2</v>
      </c>
      <c r="G76" s="197">
        <v>384.2</v>
      </c>
      <c r="H76" s="197" t="s">
        <v>142</v>
      </c>
      <c r="I76" s="198">
        <v>149</v>
      </c>
      <c r="J76" s="198">
        <v>0</v>
      </c>
    </row>
    <row r="77" spans="1:10" ht="12.75">
      <c r="A77" s="199" t="s">
        <v>482</v>
      </c>
      <c r="B77" s="200" t="s">
        <v>13</v>
      </c>
      <c r="C77" s="201"/>
      <c r="D77" s="202"/>
      <c r="E77" s="196" t="s">
        <v>8</v>
      </c>
      <c r="F77" s="197">
        <v>128.5</v>
      </c>
      <c r="G77" s="203" t="s">
        <v>142</v>
      </c>
      <c r="H77" s="203"/>
      <c r="I77" s="205" t="s">
        <v>8</v>
      </c>
      <c r="J77" s="205" t="s">
        <v>8</v>
      </c>
    </row>
    <row r="78" spans="1:10" ht="12.75">
      <c r="A78" s="199" t="s">
        <v>483</v>
      </c>
      <c r="B78" s="200" t="s">
        <v>13</v>
      </c>
      <c r="C78" s="201"/>
      <c r="D78" s="202"/>
      <c r="E78" s="196" t="s">
        <v>8</v>
      </c>
      <c r="F78" s="197">
        <v>122.7</v>
      </c>
      <c r="G78" s="203" t="s">
        <v>142</v>
      </c>
      <c r="H78" s="203"/>
      <c r="I78" s="205" t="s">
        <v>8</v>
      </c>
      <c r="J78" s="205" t="s">
        <v>8</v>
      </c>
    </row>
    <row r="79" spans="1:10" ht="12.75">
      <c r="A79" s="199" t="s">
        <v>484</v>
      </c>
      <c r="B79" s="200" t="s">
        <v>13</v>
      </c>
      <c r="C79" s="201"/>
      <c r="D79" s="202"/>
      <c r="E79" s="196" t="s">
        <v>8</v>
      </c>
      <c r="F79" s="197">
        <v>133</v>
      </c>
      <c r="G79" s="203" t="s">
        <v>142</v>
      </c>
      <c r="H79" s="203"/>
      <c r="I79" s="205" t="s">
        <v>8</v>
      </c>
      <c r="J79" s="205" t="s">
        <v>8</v>
      </c>
    </row>
    <row r="80" spans="1:10" ht="12.75">
      <c r="A80" s="186" t="s">
        <v>485</v>
      </c>
      <c r="B80" s="204" t="s">
        <v>485</v>
      </c>
      <c r="C80" s="198"/>
      <c r="D80" s="208"/>
      <c r="E80" s="196" t="s">
        <v>8</v>
      </c>
      <c r="F80" s="197">
        <v>19.1</v>
      </c>
      <c r="G80" s="197">
        <v>18.6</v>
      </c>
      <c r="H80" s="197">
        <f>F80-G80</f>
        <v>0.5</v>
      </c>
      <c r="I80" s="198">
        <f>50+21+33+92</f>
        <v>196</v>
      </c>
      <c r="J80" s="205" t="s">
        <v>8</v>
      </c>
    </row>
    <row r="81" spans="1:10" ht="12.75">
      <c r="A81" s="19" t="s">
        <v>486</v>
      </c>
      <c r="B81" s="186" t="s">
        <v>486</v>
      </c>
      <c r="C81" s="188">
        <v>1949</v>
      </c>
      <c r="D81" s="189"/>
      <c r="E81" s="196" t="s">
        <v>8</v>
      </c>
      <c r="F81" s="197">
        <v>33.9</v>
      </c>
      <c r="G81" s="197">
        <v>25.7</v>
      </c>
      <c r="H81" s="197">
        <f>F81-SUM(G81:G83)</f>
        <v>2</v>
      </c>
      <c r="I81" s="198">
        <f>100+33+92</f>
        <v>225</v>
      </c>
      <c r="J81" s="198">
        <v>0</v>
      </c>
    </row>
    <row r="82" spans="1:10" ht="12.75">
      <c r="A82" s="204" t="s">
        <v>487</v>
      </c>
      <c r="B82" s="200" t="s">
        <v>13</v>
      </c>
      <c r="C82" s="201"/>
      <c r="D82" s="202"/>
      <c r="E82" s="196" t="s">
        <v>8</v>
      </c>
      <c r="F82" s="203" t="s">
        <v>142</v>
      </c>
      <c r="G82" s="197">
        <v>5.5</v>
      </c>
      <c r="H82" s="197"/>
      <c r="I82" s="205" t="s">
        <v>8</v>
      </c>
      <c r="J82" s="205" t="s">
        <v>8</v>
      </c>
    </row>
    <row r="83" spans="1:10" ht="12.75">
      <c r="A83" s="204" t="s">
        <v>488</v>
      </c>
      <c r="B83" s="200" t="s">
        <v>13</v>
      </c>
      <c r="C83" s="201"/>
      <c r="D83" s="202"/>
      <c r="E83" s="196" t="s">
        <v>8</v>
      </c>
      <c r="F83" s="203" t="s">
        <v>142</v>
      </c>
      <c r="G83" s="197">
        <v>0.7</v>
      </c>
      <c r="H83" s="197"/>
      <c r="I83" s="205" t="s">
        <v>8</v>
      </c>
      <c r="J83" s="205" t="s">
        <v>8</v>
      </c>
    </row>
    <row r="84" spans="1:10" ht="12.75">
      <c r="A84" s="186" t="s">
        <v>489</v>
      </c>
      <c r="B84" s="5" t="s">
        <v>489</v>
      </c>
      <c r="C84" s="188"/>
      <c r="D84" s="189"/>
      <c r="E84" s="196" t="s">
        <v>8</v>
      </c>
      <c r="F84" s="197">
        <v>98.7</v>
      </c>
      <c r="G84" s="197">
        <v>95.4</v>
      </c>
      <c r="H84" s="197">
        <f>F84-G84</f>
        <v>3.299999999999997</v>
      </c>
      <c r="I84" s="198">
        <f>11+18+20+7+19</f>
        <v>75</v>
      </c>
      <c r="J84" s="198">
        <v>0</v>
      </c>
    </row>
    <row r="85" spans="1:10" ht="12.75">
      <c r="A85" s="5" t="s">
        <v>490</v>
      </c>
      <c r="B85" s="215" t="s">
        <v>490</v>
      </c>
      <c r="C85" s="216">
        <v>1933</v>
      </c>
      <c r="D85" s="217"/>
      <c r="E85" s="196" t="s">
        <v>8</v>
      </c>
      <c r="F85" s="197">
        <v>163.1</v>
      </c>
      <c r="G85" s="197">
        <v>134.7</v>
      </c>
      <c r="H85" s="197">
        <f>F85-SUM(G85:G88)</f>
        <v>11.700000000000017</v>
      </c>
      <c r="I85" s="198">
        <f>28+5</f>
        <v>33</v>
      </c>
      <c r="J85" s="198">
        <v>0</v>
      </c>
    </row>
    <row r="86" spans="1:10" ht="12.75">
      <c r="A86" s="204" t="s">
        <v>491</v>
      </c>
      <c r="B86" s="200" t="s">
        <v>13</v>
      </c>
      <c r="C86" s="201"/>
      <c r="D86" s="202"/>
      <c r="E86" s="196" t="s">
        <v>8</v>
      </c>
      <c r="F86" s="203" t="s">
        <v>142</v>
      </c>
      <c r="G86" s="197">
        <v>6.5</v>
      </c>
      <c r="H86" s="197"/>
      <c r="I86" s="205" t="s">
        <v>8</v>
      </c>
      <c r="J86" s="205" t="s">
        <v>8</v>
      </c>
    </row>
    <row r="87" spans="1:10" ht="12.75">
      <c r="A87" s="204" t="s">
        <v>492</v>
      </c>
      <c r="B87" s="200" t="s">
        <v>13</v>
      </c>
      <c r="C87" s="201"/>
      <c r="D87" s="202"/>
      <c r="E87" s="196" t="s">
        <v>8</v>
      </c>
      <c r="F87" s="203" t="s">
        <v>142</v>
      </c>
      <c r="G87" s="197">
        <v>3.7</v>
      </c>
      <c r="H87" s="197"/>
      <c r="I87" s="205" t="s">
        <v>8</v>
      </c>
      <c r="J87" s="205" t="s">
        <v>8</v>
      </c>
    </row>
    <row r="88" spans="1:10" ht="12.75">
      <c r="A88" s="204" t="s">
        <v>493</v>
      </c>
      <c r="B88" s="200" t="s">
        <v>13</v>
      </c>
      <c r="C88" s="201"/>
      <c r="D88" s="202"/>
      <c r="E88" s="196" t="s">
        <v>8</v>
      </c>
      <c r="F88" s="203" t="s">
        <v>142</v>
      </c>
      <c r="G88" s="197">
        <v>6.5</v>
      </c>
      <c r="H88" s="197"/>
      <c r="I88" s="205" t="s">
        <v>8</v>
      </c>
      <c r="J88" s="205" t="s">
        <v>8</v>
      </c>
    </row>
    <row r="89" spans="1:10" ht="12.75">
      <c r="A89" s="186" t="s">
        <v>494</v>
      </c>
      <c r="B89" s="204" t="s">
        <v>494</v>
      </c>
      <c r="C89" s="198">
        <v>1942</v>
      </c>
      <c r="D89" s="208"/>
      <c r="E89" s="196" t="s">
        <v>8</v>
      </c>
      <c r="F89" s="197">
        <v>76</v>
      </c>
      <c r="G89" s="197">
        <v>68.5</v>
      </c>
      <c r="H89" s="197">
        <f>F89-SUM(G89:G90)</f>
        <v>6.299999999999997</v>
      </c>
      <c r="I89" s="198">
        <v>55</v>
      </c>
      <c r="J89" s="198">
        <v>10</v>
      </c>
    </row>
    <row r="90" spans="1:10" ht="12.75">
      <c r="A90" s="204" t="s">
        <v>495</v>
      </c>
      <c r="B90" s="200" t="s">
        <v>13</v>
      </c>
      <c r="C90" s="201"/>
      <c r="D90" s="202"/>
      <c r="E90" s="196" t="s">
        <v>8</v>
      </c>
      <c r="F90" s="203" t="s">
        <v>142</v>
      </c>
      <c r="G90" s="197">
        <v>1.2</v>
      </c>
      <c r="H90" s="197"/>
      <c r="I90" s="205" t="s">
        <v>8</v>
      </c>
      <c r="J90" s="205" t="s">
        <v>8</v>
      </c>
    </row>
    <row r="91" spans="1:10" ht="12.75">
      <c r="A91" s="19" t="s">
        <v>496</v>
      </c>
      <c r="B91" s="186" t="s">
        <v>496</v>
      </c>
      <c r="C91" s="188">
        <v>1935</v>
      </c>
      <c r="D91" s="189"/>
      <c r="E91" s="196" t="s">
        <v>8</v>
      </c>
      <c r="F91" s="197">
        <v>83.6</v>
      </c>
      <c r="G91" s="197">
        <v>65.2</v>
      </c>
      <c r="H91" s="197">
        <f>F91-SUM(G91:G92)</f>
        <v>1.799999999999983</v>
      </c>
      <c r="I91" s="198">
        <v>48</v>
      </c>
      <c r="J91" s="198">
        <v>0</v>
      </c>
    </row>
    <row r="92" spans="1:10" ht="12.75">
      <c r="A92" s="218" t="s">
        <v>497</v>
      </c>
      <c r="B92" s="200" t="s">
        <v>13</v>
      </c>
      <c r="C92" s="201"/>
      <c r="D92" s="202"/>
      <c r="E92" s="196" t="s">
        <v>8</v>
      </c>
      <c r="F92" s="197" t="s">
        <v>142</v>
      </c>
      <c r="G92" s="197">
        <v>16.6</v>
      </c>
      <c r="H92" s="197"/>
      <c r="I92" s="205" t="s">
        <v>8</v>
      </c>
      <c r="J92" s="205" t="s">
        <v>8</v>
      </c>
    </row>
    <row r="93" spans="1:10" ht="12.75">
      <c r="A93" s="204" t="s">
        <v>498</v>
      </c>
      <c r="B93" s="186" t="s">
        <v>498</v>
      </c>
      <c r="C93" s="188">
        <v>1943</v>
      </c>
      <c r="D93" s="189"/>
      <c r="E93" s="196" t="s">
        <v>8</v>
      </c>
      <c r="F93" s="197">
        <v>41.2</v>
      </c>
      <c r="G93" s="197">
        <v>41.2</v>
      </c>
      <c r="H93" s="197" t="s">
        <v>142</v>
      </c>
      <c r="I93" s="198">
        <v>83</v>
      </c>
      <c r="J93" s="198">
        <v>0</v>
      </c>
    </row>
    <row r="94" spans="1:10" ht="12.75">
      <c r="A94" s="186" t="s">
        <v>499</v>
      </c>
      <c r="B94" s="204" t="s">
        <v>499</v>
      </c>
      <c r="C94" s="198">
        <v>1944</v>
      </c>
      <c r="D94" s="208"/>
      <c r="E94" s="196" t="s">
        <v>8</v>
      </c>
      <c r="F94" s="197">
        <v>55.9</v>
      </c>
      <c r="G94" s="197">
        <v>33.4</v>
      </c>
      <c r="H94" s="197">
        <f>F94-SUM(G94:G98)</f>
        <v>2.1000000000000014</v>
      </c>
      <c r="I94" s="198">
        <f>63+33+63+74+100+33+92</f>
        <v>458</v>
      </c>
      <c r="J94" s="198">
        <v>8</v>
      </c>
    </row>
    <row r="95" spans="1:10" ht="12.75">
      <c r="A95" s="204" t="s">
        <v>500</v>
      </c>
      <c r="B95" s="200" t="s">
        <v>13</v>
      </c>
      <c r="C95" s="201"/>
      <c r="D95" s="202"/>
      <c r="E95" s="196" t="s">
        <v>8</v>
      </c>
      <c r="F95" s="203" t="s">
        <v>142</v>
      </c>
      <c r="G95" s="197">
        <v>7.2</v>
      </c>
      <c r="H95" s="197"/>
      <c r="I95" s="205" t="s">
        <v>8</v>
      </c>
      <c r="J95" s="205" t="s">
        <v>8</v>
      </c>
    </row>
    <row r="96" spans="1:10" ht="12.75">
      <c r="A96" s="204" t="s">
        <v>501</v>
      </c>
      <c r="B96" s="200" t="s">
        <v>13</v>
      </c>
      <c r="C96" s="201"/>
      <c r="D96" s="202"/>
      <c r="E96" s="196" t="s">
        <v>8</v>
      </c>
      <c r="F96" s="203" t="s">
        <v>142</v>
      </c>
      <c r="G96" s="197">
        <v>2</v>
      </c>
      <c r="H96" s="197"/>
      <c r="I96" s="205" t="s">
        <v>8</v>
      </c>
      <c r="J96" s="205" t="s">
        <v>8</v>
      </c>
    </row>
    <row r="97" spans="1:10" ht="12.75">
      <c r="A97" s="204" t="s">
        <v>502</v>
      </c>
      <c r="B97" s="200" t="s">
        <v>13</v>
      </c>
      <c r="C97" s="201"/>
      <c r="D97" s="202"/>
      <c r="E97" s="196" t="s">
        <v>8</v>
      </c>
      <c r="F97" s="203" t="s">
        <v>142</v>
      </c>
      <c r="G97" s="197">
        <v>2.8</v>
      </c>
      <c r="H97" s="197"/>
      <c r="I97" s="205" t="s">
        <v>8</v>
      </c>
      <c r="J97" s="205" t="s">
        <v>8</v>
      </c>
    </row>
    <row r="98" spans="1:10" ht="12.75">
      <c r="A98" s="204" t="s">
        <v>503</v>
      </c>
      <c r="B98" s="200" t="s">
        <v>13</v>
      </c>
      <c r="C98" s="201"/>
      <c r="D98" s="202"/>
      <c r="E98" s="196" t="s">
        <v>8</v>
      </c>
      <c r="F98" s="203" t="s">
        <v>142</v>
      </c>
      <c r="G98" s="197">
        <v>8.4</v>
      </c>
      <c r="H98" s="197"/>
      <c r="I98" s="205" t="s">
        <v>8</v>
      </c>
      <c r="J98" s="205" t="s">
        <v>8</v>
      </c>
    </row>
    <row r="99" spans="1:10" ht="12.75">
      <c r="A99" s="204" t="s">
        <v>504</v>
      </c>
      <c r="B99" s="186" t="s">
        <v>504</v>
      </c>
      <c r="C99" s="188">
        <v>1926</v>
      </c>
      <c r="D99" s="189"/>
      <c r="E99" s="196" t="s">
        <v>8</v>
      </c>
      <c r="F99" s="197">
        <v>99.8</v>
      </c>
      <c r="G99" s="197">
        <v>97.7</v>
      </c>
      <c r="H99" s="197">
        <f>F99-G99</f>
        <v>2.0999999999999943</v>
      </c>
      <c r="I99" s="198">
        <v>338</v>
      </c>
      <c r="J99" s="198">
        <v>0</v>
      </c>
    </row>
    <row r="100" spans="1:10" ht="12.75">
      <c r="A100" s="204" t="s">
        <v>505</v>
      </c>
      <c r="B100" s="204" t="s">
        <v>505</v>
      </c>
      <c r="C100" s="198">
        <v>1943</v>
      </c>
      <c r="D100" s="208"/>
      <c r="E100" s="196" t="s">
        <v>8</v>
      </c>
      <c r="F100" s="197">
        <v>35.7</v>
      </c>
      <c r="G100" s="197">
        <v>35.7</v>
      </c>
      <c r="H100" s="197" t="s">
        <v>142</v>
      </c>
      <c r="I100" s="198">
        <v>114</v>
      </c>
      <c r="J100" s="198">
        <v>2</v>
      </c>
    </row>
    <row r="101" spans="1:10" ht="12.75">
      <c r="A101" s="5" t="s">
        <v>506</v>
      </c>
      <c r="B101" s="186" t="s">
        <v>506</v>
      </c>
      <c r="C101" s="188">
        <v>1937</v>
      </c>
      <c r="D101" s="189"/>
      <c r="E101" s="196" t="s">
        <v>8</v>
      </c>
      <c r="F101" s="197">
        <v>42.3</v>
      </c>
      <c r="G101" s="197">
        <v>42.3</v>
      </c>
      <c r="H101" s="197" t="s">
        <v>142</v>
      </c>
      <c r="I101" s="198">
        <v>360</v>
      </c>
      <c r="J101" s="198">
        <v>0</v>
      </c>
    </row>
    <row r="102" spans="1:10" ht="12.75">
      <c r="A102" s="204" t="s">
        <v>507</v>
      </c>
      <c r="B102" s="4"/>
      <c r="C102" s="219"/>
      <c r="D102" s="194"/>
      <c r="E102" s="196" t="s">
        <v>8</v>
      </c>
      <c r="F102" s="197">
        <v>16.6</v>
      </c>
      <c r="G102" s="197">
        <v>16.6</v>
      </c>
      <c r="H102" s="197" t="s">
        <v>142</v>
      </c>
      <c r="I102" s="205" t="s">
        <v>8</v>
      </c>
      <c r="J102" s="205" t="s">
        <v>8</v>
      </c>
    </row>
    <row r="103" spans="1:10" ht="12.75">
      <c r="A103" s="204" t="s">
        <v>508</v>
      </c>
      <c r="B103" s="200" t="s">
        <v>13</v>
      </c>
      <c r="C103" s="201"/>
      <c r="D103" s="202"/>
      <c r="E103" s="196" t="s">
        <v>8</v>
      </c>
      <c r="F103" s="197">
        <v>2.8</v>
      </c>
      <c r="G103" s="197">
        <v>2.8</v>
      </c>
      <c r="H103" s="197" t="s">
        <v>142</v>
      </c>
      <c r="I103" s="205" t="s">
        <v>8</v>
      </c>
      <c r="J103" s="205" t="s">
        <v>8</v>
      </c>
    </row>
    <row r="104" spans="1:10" ht="12.75">
      <c r="A104" s="192" t="s">
        <v>509</v>
      </c>
      <c r="B104" s="200"/>
      <c r="C104" s="201"/>
      <c r="D104" s="202"/>
      <c r="E104" s="220"/>
      <c r="F104" s="4"/>
      <c r="G104" s="4"/>
      <c r="H104" s="4"/>
      <c r="I104" s="4"/>
      <c r="J104" s="4"/>
    </row>
    <row r="105" spans="1:10" ht="12.75">
      <c r="A105" s="19" t="s">
        <v>510</v>
      </c>
      <c r="B105" s="204" t="s">
        <v>425</v>
      </c>
      <c r="C105" s="198"/>
      <c r="D105" s="208"/>
      <c r="E105" s="221">
        <v>10.01</v>
      </c>
      <c r="F105" s="222">
        <v>42.2</v>
      </c>
      <c r="G105" s="222">
        <v>46.4</v>
      </c>
      <c r="H105" s="197">
        <f>F105-G106-G107</f>
        <v>26.000000000000004</v>
      </c>
      <c r="I105" s="198">
        <v>180</v>
      </c>
      <c r="J105" s="198">
        <v>0</v>
      </c>
    </row>
    <row r="106" spans="1:10" ht="12.75">
      <c r="A106" s="204" t="s">
        <v>511</v>
      </c>
      <c r="B106" s="200" t="s">
        <v>13</v>
      </c>
      <c r="C106" s="201"/>
      <c r="D106" s="202"/>
      <c r="E106" s="196" t="s">
        <v>8</v>
      </c>
      <c r="F106" s="223" t="s">
        <v>142</v>
      </c>
      <c r="G106" s="222">
        <v>12</v>
      </c>
      <c r="H106" s="197"/>
      <c r="I106" s="205" t="s">
        <v>8</v>
      </c>
      <c r="J106" s="205" t="s">
        <v>8</v>
      </c>
    </row>
    <row r="107" spans="1:10" ht="12.75">
      <c r="A107" s="204" t="s">
        <v>512</v>
      </c>
      <c r="B107" s="200" t="s">
        <v>13</v>
      </c>
      <c r="C107" s="201"/>
      <c r="D107" s="202"/>
      <c r="E107" s="196" t="s">
        <v>8</v>
      </c>
      <c r="F107" s="223" t="s">
        <v>142</v>
      </c>
      <c r="G107" s="222">
        <v>4.2</v>
      </c>
      <c r="H107" s="197"/>
      <c r="I107" s="205" t="s">
        <v>8</v>
      </c>
      <c r="J107" s="205" t="s">
        <v>8</v>
      </c>
    </row>
    <row r="108" spans="1:10" ht="12.75">
      <c r="A108" s="204" t="s">
        <v>513</v>
      </c>
      <c r="B108" s="204" t="s">
        <v>429</v>
      </c>
      <c r="C108" s="198"/>
      <c r="D108" s="208"/>
      <c r="E108" s="221">
        <v>2.01</v>
      </c>
      <c r="F108" s="222">
        <v>32.1</v>
      </c>
      <c r="G108" s="222">
        <v>40.2</v>
      </c>
      <c r="H108" s="197">
        <f>F108-G109-G110</f>
        <v>11.3</v>
      </c>
      <c r="I108" s="198">
        <v>120</v>
      </c>
      <c r="J108" s="198">
        <v>0</v>
      </c>
    </row>
    <row r="109" spans="1:10" ht="12.75">
      <c r="A109" s="204" t="s">
        <v>514</v>
      </c>
      <c r="B109" s="200" t="s">
        <v>13</v>
      </c>
      <c r="C109" s="201"/>
      <c r="D109" s="202"/>
      <c r="E109" s="196" t="s">
        <v>8</v>
      </c>
      <c r="F109" s="223" t="s">
        <v>142</v>
      </c>
      <c r="G109" s="222">
        <v>15.3</v>
      </c>
      <c r="H109" s="197"/>
      <c r="I109" s="205" t="s">
        <v>8</v>
      </c>
      <c r="J109" s="205" t="s">
        <v>8</v>
      </c>
    </row>
    <row r="110" spans="1:10" ht="12.75">
      <c r="A110" s="204" t="s">
        <v>515</v>
      </c>
      <c r="B110" s="200" t="s">
        <v>13</v>
      </c>
      <c r="C110" s="201"/>
      <c r="D110" s="202"/>
      <c r="E110" s="196" t="s">
        <v>8</v>
      </c>
      <c r="F110" s="223" t="s">
        <v>142</v>
      </c>
      <c r="G110" s="222">
        <v>5.5</v>
      </c>
      <c r="H110" s="197"/>
      <c r="I110" s="205" t="s">
        <v>8</v>
      </c>
      <c r="J110" s="205" t="s">
        <v>8</v>
      </c>
    </row>
    <row r="111" spans="1:10" ht="12.75">
      <c r="A111" s="204" t="s">
        <v>516</v>
      </c>
      <c r="B111" s="204" t="s">
        <v>517</v>
      </c>
      <c r="C111" s="198"/>
      <c r="D111" s="208"/>
      <c r="E111" s="221">
        <v>2.77</v>
      </c>
      <c r="F111" s="197">
        <v>36.7</v>
      </c>
      <c r="G111" s="197">
        <v>15.3</v>
      </c>
      <c r="H111" s="197">
        <f>F111-G111</f>
        <v>21.400000000000002</v>
      </c>
      <c r="I111" s="198">
        <v>203</v>
      </c>
      <c r="J111" s="198">
        <v>62</v>
      </c>
    </row>
    <row r="112" spans="1:10" ht="12.75">
      <c r="A112" s="204" t="s">
        <v>518</v>
      </c>
      <c r="B112" s="204" t="s">
        <v>519</v>
      </c>
      <c r="C112" s="198"/>
      <c r="D112" s="208"/>
      <c r="E112" s="221">
        <v>2.12</v>
      </c>
      <c r="F112" s="197">
        <v>20.6</v>
      </c>
      <c r="G112" s="197">
        <v>5</v>
      </c>
      <c r="H112" s="197">
        <f>F112-SUM(G112:G113)</f>
        <v>11.900000000000002</v>
      </c>
      <c r="I112" s="198">
        <v>213</v>
      </c>
      <c r="J112" s="198">
        <v>13</v>
      </c>
    </row>
    <row r="113" spans="1:10" ht="12.75">
      <c r="A113" s="213" t="s">
        <v>520</v>
      </c>
      <c r="B113" s="200" t="s">
        <v>13</v>
      </c>
      <c r="C113" s="201"/>
      <c r="D113" s="202"/>
      <c r="E113" s="196" t="s">
        <v>8</v>
      </c>
      <c r="F113" s="203" t="s">
        <v>142</v>
      </c>
      <c r="G113" s="197">
        <v>3.7</v>
      </c>
      <c r="H113" s="197"/>
      <c r="I113" s="205" t="s">
        <v>8</v>
      </c>
      <c r="J113" s="205" t="s">
        <v>8</v>
      </c>
    </row>
    <row r="114" spans="1:10" ht="12.75">
      <c r="A114" s="204" t="s">
        <v>521</v>
      </c>
      <c r="B114" s="224" t="s">
        <v>522</v>
      </c>
      <c r="C114" s="225"/>
      <c r="D114" s="226"/>
      <c r="E114" s="221">
        <v>2.34</v>
      </c>
      <c r="F114" s="197">
        <v>20.4</v>
      </c>
      <c r="G114" s="197">
        <v>6.7</v>
      </c>
      <c r="H114" s="197">
        <f>F114-G114</f>
        <v>13.7</v>
      </c>
      <c r="I114" s="198">
        <v>257</v>
      </c>
      <c r="J114" s="198">
        <v>43</v>
      </c>
    </row>
    <row r="115" spans="1:10" ht="12.75">
      <c r="A115" s="204" t="s">
        <v>523</v>
      </c>
      <c r="B115" s="204" t="s">
        <v>524</v>
      </c>
      <c r="C115" s="198"/>
      <c r="D115" s="208"/>
      <c r="E115" s="221">
        <v>1.64</v>
      </c>
      <c r="F115" s="197">
        <v>38.5</v>
      </c>
      <c r="G115" s="197">
        <v>13.8</v>
      </c>
      <c r="H115" s="197">
        <f>F115-SUM(G115:G116)</f>
        <v>19.6</v>
      </c>
      <c r="I115" s="198">
        <v>60</v>
      </c>
      <c r="J115" s="198">
        <v>0</v>
      </c>
    </row>
    <row r="116" spans="1:10" ht="12.75">
      <c r="A116" s="213" t="s">
        <v>525</v>
      </c>
      <c r="B116" s="200" t="s">
        <v>13</v>
      </c>
      <c r="C116" s="201"/>
      <c r="D116" s="202"/>
      <c r="E116" s="196" t="s">
        <v>8</v>
      </c>
      <c r="F116" s="203" t="s">
        <v>142</v>
      </c>
      <c r="G116" s="197">
        <v>5.1</v>
      </c>
      <c r="H116" s="197"/>
      <c r="I116" s="205" t="s">
        <v>8</v>
      </c>
      <c r="J116" s="205" t="s">
        <v>8</v>
      </c>
    </row>
    <row r="117" spans="1:10" ht="12.75">
      <c r="A117" s="204" t="s">
        <v>526</v>
      </c>
      <c r="B117" s="204" t="s">
        <v>441</v>
      </c>
      <c r="C117" s="198"/>
      <c r="D117" s="208"/>
      <c r="E117" s="221">
        <v>1.5</v>
      </c>
      <c r="F117" s="222">
        <v>18.8</v>
      </c>
      <c r="G117" s="222">
        <v>34.5</v>
      </c>
      <c r="H117" s="222">
        <v>18.8</v>
      </c>
      <c r="I117" s="198">
        <v>99</v>
      </c>
      <c r="J117" s="198">
        <v>0</v>
      </c>
    </row>
    <row r="118" spans="1:10" ht="12.75">
      <c r="A118" s="204" t="s">
        <v>527</v>
      </c>
      <c r="B118" s="204" t="s">
        <v>528</v>
      </c>
      <c r="C118" s="198"/>
      <c r="D118" s="208"/>
      <c r="E118" s="221">
        <v>1.9</v>
      </c>
      <c r="F118" s="222">
        <v>4.5</v>
      </c>
      <c r="G118" s="222">
        <v>52.2</v>
      </c>
      <c r="H118" s="222">
        <f>F118-G119</f>
        <v>2.5</v>
      </c>
      <c r="I118" s="198">
        <v>195</v>
      </c>
      <c r="J118" s="198">
        <v>0</v>
      </c>
    </row>
    <row r="119" spans="1:10" ht="12.75">
      <c r="A119" s="204" t="s">
        <v>529</v>
      </c>
      <c r="B119" s="200" t="s">
        <v>13</v>
      </c>
      <c r="C119" s="201"/>
      <c r="D119" s="202"/>
      <c r="E119" s="196" t="s">
        <v>8</v>
      </c>
      <c r="F119" s="223" t="s">
        <v>142</v>
      </c>
      <c r="G119" s="222">
        <v>2</v>
      </c>
      <c r="H119" s="222"/>
      <c r="I119" s="205" t="s">
        <v>8</v>
      </c>
      <c r="J119" s="205" t="s">
        <v>8</v>
      </c>
    </row>
    <row r="120" spans="1:10" ht="12.75">
      <c r="A120" s="204" t="s">
        <v>530</v>
      </c>
      <c r="B120" s="186" t="s">
        <v>531</v>
      </c>
      <c r="C120" s="188"/>
      <c r="D120" s="189"/>
      <c r="E120" s="221">
        <v>4.95</v>
      </c>
      <c r="F120" s="197">
        <v>19.2</v>
      </c>
      <c r="G120" s="197">
        <v>8.1</v>
      </c>
      <c r="H120" s="197">
        <f>F120-SUM(G120:G122)</f>
        <v>4.399999999999999</v>
      </c>
      <c r="I120" s="198">
        <v>306</v>
      </c>
      <c r="J120" s="198">
        <v>6</v>
      </c>
    </row>
    <row r="121" spans="1:10" ht="12.75">
      <c r="A121" s="204" t="s">
        <v>532</v>
      </c>
      <c r="B121" s="200" t="s">
        <v>13</v>
      </c>
      <c r="C121" s="201"/>
      <c r="D121" s="202"/>
      <c r="E121" s="196" t="s">
        <v>8</v>
      </c>
      <c r="F121" s="203" t="s">
        <v>142</v>
      </c>
      <c r="G121" s="197">
        <v>0.9</v>
      </c>
      <c r="H121" s="197"/>
      <c r="I121" s="205" t="s">
        <v>8</v>
      </c>
      <c r="J121" s="205" t="s">
        <v>8</v>
      </c>
    </row>
    <row r="122" spans="1:10" ht="12.75">
      <c r="A122" s="204" t="s">
        <v>533</v>
      </c>
      <c r="B122" s="200" t="s">
        <v>13</v>
      </c>
      <c r="C122" s="201"/>
      <c r="D122" s="202"/>
      <c r="E122" s="196" t="s">
        <v>8</v>
      </c>
      <c r="F122" s="203" t="s">
        <v>142</v>
      </c>
      <c r="G122" s="197">
        <v>5.8</v>
      </c>
      <c r="H122" s="197"/>
      <c r="I122" s="205" t="s">
        <v>8</v>
      </c>
      <c r="J122" s="205" t="s">
        <v>8</v>
      </c>
    </row>
    <row r="123" spans="1:10" ht="12.75">
      <c r="A123" s="204" t="s">
        <v>534</v>
      </c>
      <c r="B123" s="204" t="s">
        <v>535</v>
      </c>
      <c r="C123" s="198"/>
      <c r="D123" s="208"/>
      <c r="E123" s="221">
        <v>16.64</v>
      </c>
      <c r="F123" s="197">
        <v>6.1</v>
      </c>
      <c r="G123" s="197">
        <v>2.6</v>
      </c>
      <c r="H123" s="197">
        <f>F123-G123</f>
        <v>3.4999999999999996</v>
      </c>
      <c r="I123" s="198">
        <v>415</v>
      </c>
      <c r="J123" s="198">
        <v>53</v>
      </c>
    </row>
    <row r="124" spans="1:10" ht="12.75">
      <c r="A124" s="204" t="s">
        <v>536</v>
      </c>
      <c r="B124" s="204" t="s">
        <v>453</v>
      </c>
      <c r="C124" s="198"/>
      <c r="D124" s="208"/>
      <c r="E124" s="221">
        <v>4.84</v>
      </c>
      <c r="F124" s="222">
        <v>35.1</v>
      </c>
      <c r="G124" s="222">
        <v>47</v>
      </c>
      <c r="H124" s="222">
        <f>F124-G125-G126</f>
        <v>26.400000000000002</v>
      </c>
      <c r="I124" s="198">
        <v>204</v>
      </c>
      <c r="J124" s="198">
        <v>0</v>
      </c>
    </row>
    <row r="125" spans="1:10" ht="12.75">
      <c r="A125" s="204" t="s">
        <v>537</v>
      </c>
      <c r="B125" s="200" t="s">
        <v>13</v>
      </c>
      <c r="C125" s="201"/>
      <c r="D125" s="202"/>
      <c r="E125" s="196" t="s">
        <v>8</v>
      </c>
      <c r="F125" s="223" t="s">
        <v>142</v>
      </c>
      <c r="G125" s="222">
        <v>5.3</v>
      </c>
      <c r="H125" s="222"/>
      <c r="I125" s="205" t="s">
        <v>8</v>
      </c>
      <c r="J125" s="205" t="s">
        <v>8</v>
      </c>
    </row>
    <row r="126" spans="1:10" ht="12.75">
      <c r="A126" s="204" t="s">
        <v>538</v>
      </c>
      <c r="B126" s="200" t="s">
        <v>13</v>
      </c>
      <c r="C126" s="201"/>
      <c r="D126" s="202"/>
      <c r="E126" s="196" t="s">
        <v>8</v>
      </c>
      <c r="F126" s="223" t="s">
        <v>142</v>
      </c>
      <c r="G126" s="222">
        <v>3.4</v>
      </c>
      <c r="H126" s="222"/>
      <c r="I126" s="205" t="s">
        <v>8</v>
      </c>
      <c r="J126" s="205" t="s">
        <v>8</v>
      </c>
    </row>
    <row r="127" spans="1:10" ht="12.75">
      <c r="A127" s="204" t="s">
        <v>539</v>
      </c>
      <c r="B127" s="204" t="s">
        <v>454</v>
      </c>
      <c r="C127" s="198"/>
      <c r="D127" s="208"/>
      <c r="E127" s="221">
        <v>2.13</v>
      </c>
      <c r="F127" s="222">
        <v>30.7</v>
      </c>
      <c r="G127" s="222">
        <v>187.2</v>
      </c>
      <c r="H127" s="222">
        <f>F127</f>
        <v>30.7</v>
      </c>
      <c r="I127" s="198">
        <v>100</v>
      </c>
      <c r="J127" s="198">
        <v>0</v>
      </c>
    </row>
    <row r="128" spans="1:10" ht="12.75">
      <c r="A128" s="204" t="s">
        <v>540</v>
      </c>
      <c r="B128" s="204" t="s">
        <v>457</v>
      </c>
      <c r="C128" s="198"/>
      <c r="D128" s="208"/>
      <c r="E128" s="221">
        <v>2.26</v>
      </c>
      <c r="F128" s="222">
        <v>26</v>
      </c>
      <c r="G128" s="222">
        <v>30.5</v>
      </c>
      <c r="H128" s="222">
        <f>F128</f>
        <v>26</v>
      </c>
      <c r="I128" s="198">
        <v>136</v>
      </c>
      <c r="J128" s="198">
        <v>0</v>
      </c>
    </row>
    <row r="129" spans="1:10" ht="12.75">
      <c r="A129" s="19" t="s">
        <v>541</v>
      </c>
      <c r="B129" s="5" t="s">
        <v>474</v>
      </c>
      <c r="C129" s="188"/>
      <c r="D129" s="189"/>
      <c r="E129" s="221">
        <v>3.38</v>
      </c>
      <c r="F129" s="222">
        <v>34.5</v>
      </c>
      <c r="G129" s="222">
        <v>43.6</v>
      </c>
      <c r="H129" s="222">
        <f>F129-G130-G131</f>
        <v>29.1</v>
      </c>
      <c r="I129" s="198">
        <v>224</v>
      </c>
      <c r="J129" s="198">
        <v>0</v>
      </c>
    </row>
    <row r="130" spans="1:10" ht="12.75">
      <c r="A130" s="204" t="s">
        <v>542</v>
      </c>
      <c r="B130" s="200" t="s">
        <v>13</v>
      </c>
      <c r="C130" s="201"/>
      <c r="D130" s="202"/>
      <c r="E130" s="196" t="s">
        <v>8</v>
      </c>
      <c r="F130" s="223" t="s">
        <v>142</v>
      </c>
      <c r="G130" s="222">
        <v>2.4</v>
      </c>
      <c r="H130" s="222"/>
      <c r="I130" s="205" t="s">
        <v>8</v>
      </c>
      <c r="J130" s="205" t="s">
        <v>8</v>
      </c>
    </row>
    <row r="131" spans="1:10" ht="12.75">
      <c r="A131" s="204" t="s">
        <v>543</v>
      </c>
      <c r="B131" s="200" t="s">
        <v>13</v>
      </c>
      <c r="C131" s="201"/>
      <c r="D131" s="202"/>
      <c r="E131" s="196" t="s">
        <v>8</v>
      </c>
      <c r="F131" s="223" t="s">
        <v>142</v>
      </c>
      <c r="G131" s="222">
        <v>3</v>
      </c>
      <c r="H131" s="222"/>
      <c r="I131" s="205" t="s">
        <v>8</v>
      </c>
      <c r="J131" s="205" t="s">
        <v>8</v>
      </c>
    </row>
    <row r="132" spans="1:10" ht="12.75">
      <c r="A132" s="204" t="s">
        <v>544</v>
      </c>
      <c r="B132" s="204" t="s">
        <v>480</v>
      </c>
      <c r="C132" s="198"/>
      <c r="D132" s="208"/>
      <c r="E132" s="221">
        <v>2.29</v>
      </c>
      <c r="F132" s="222">
        <v>26.2</v>
      </c>
      <c r="G132" s="222">
        <v>25.9</v>
      </c>
      <c r="H132" s="222">
        <f>F132-G133-G134-G135-G136-G137</f>
        <v>9.4</v>
      </c>
      <c r="I132" s="198">
        <v>99</v>
      </c>
      <c r="J132" s="198">
        <v>0</v>
      </c>
    </row>
    <row r="133" spans="1:10" ht="12.75">
      <c r="A133" s="204" t="s">
        <v>545</v>
      </c>
      <c r="B133" s="200" t="s">
        <v>13</v>
      </c>
      <c r="C133" s="201"/>
      <c r="D133" s="202"/>
      <c r="E133" s="196" t="s">
        <v>8</v>
      </c>
      <c r="F133" s="223" t="s">
        <v>142</v>
      </c>
      <c r="G133" s="222">
        <v>0.8</v>
      </c>
      <c r="H133" s="222"/>
      <c r="I133" s="205" t="s">
        <v>8</v>
      </c>
      <c r="J133" s="205" t="s">
        <v>8</v>
      </c>
    </row>
    <row r="134" spans="1:10" ht="12.75">
      <c r="A134" s="204" t="s">
        <v>546</v>
      </c>
      <c r="B134" s="200" t="s">
        <v>13</v>
      </c>
      <c r="C134" s="201"/>
      <c r="D134" s="202"/>
      <c r="E134" s="196" t="s">
        <v>8</v>
      </c>
      <c r="F134" s="223" t="s">
        <v>142</v>
      </c>
      <c r="G134" s="222">
        <v>5.7</v>
      </c>
      <c r="H134" s="222"/>
      <c r="I134" s="205" t="s">
        <v>8</v>
      </c>
      <c r="J134" s="205" t="s">
        <v>8</v>
      </c>
    </row>
    <row r="135" spans="1:10" ht="12.75">
      <c r="A135" s="204" t="s">
        <v>547</v>
      </c>
      <c r="B135" s="200" t="s">
        <v>13</v>
      </c>
      <c r="C135" s="201"/>
      <c r="D135" s="202"/>
      <c r="E135" s="196" t="s">
        <v>8</v>
      </c>
      <c r="F135" s="223" t="s">
        <v>142</v>
      </c>
      <c r="G135" s="222">
        <v>3.2</v>
      </c>
      <c r="H135" s="222"/>
      <c r="I135" s="205" t="s">
        <v>8</v>
      </c>
      <c r="J135" s="205" t="s">
        <v>8</v>
      </c>
    </row>
    <row r="136" spans="1:10" ht="12.75">
      <c r="A136" s="204" t="s">
        <v>548</v>
      </c>
      <c r="B136" s="200" t="s">
        <v>13</v>
      </c>
      <c r="C136" s="201"/>
      <c r="D136" s="202"/>
      <c r="E136" s="196" t="s">
        <v>8</v>
      </c>
      <c r="F136" s="223" t="s">
        <v>142</v>
      </c>
      <c r="G136" s="222">
        <v>0.5</v>
      </c>
      <c r="H136" s="222"/>
      <c r="I136" s="205" t="s">
        <v>8</v>
      </c>
      <c r="J136" s="205" t="s">
        <v>8</v>
      </c>
    </row>
    <row r="137" spans="1:10" ht="12.75">
      <c r="A137" s="204" t="s">
        <v>549</v>
      </c>
      <c r="B137" s="200" t="s">
        <v>13</v>
      </c>
      <c r="C137" s="201"/>
      <c r="D137" s="202"/>
      <c r="E137" s="196" t="s">
        <v>8</v>
      </c>
      <c r="F137" s="223" t="s">
        <v>142</v>
      </c>
      <c r="G137" s="222">
        <v>6.6</v>
      </c>
      <c r="H137" s="222"/>
      <c r="I137" s="205" t="s">
        <v>8</v>
      </c>
      <c r="J137" s="205" t="s">
        <v>8</v>
      </c>
    </row>
    <row r="138" spans="1:10" ht="12.75">
      <c r="A138" s="204" t="s">
        <v>550</v>
      </c>
      <c r="B138" s="209" t="s">
        <v>551</v>
      </c>
      <c r="C138" s="227"/>
      <c r="D138" s="228"/>
      <c r="E138" s="221">
        <v>5.02</v>
      </c>
      <c r="F138" s="197">
        <v>64.4</v>
      </c>
      <c r="G138" s="197">
        <v>12.9</v>
      </c>
      <c r="H138" s="197">
        <f>F138-SUM(G138:G143)</f>
        <v>14.000000000000007</v>
      </c>
      <c r="I138" s="198">
        <v>120</v>
      </c>
      <c r="J138" s="198">
        <v>0</v>
      </c>
    </row>
    <row r="139" spans="1:10" ht="12.75">
      <c r="A139" s="209" t="s">
        <v>552</v>
      </c>
      <c r="B139" s="200" t="s">
        <v>13</v>
      </c>
      <c r="C139" s="201"/>
      <c r="D139" s="202"/>
      <c r="E139" s="196" t="s">
        <v>8</v>
      </c>
      <c r="F139" s="203" t="s">
        <v>142</v>
      </c>
      <c r="G139" s="197">
        <v>11.4</v>
      </c>
      <c r="H139" s="197"/>
      <c r="I139" s="205" t="s">
        <v>8</v>
      </c>
      <c r="J139" s="205" t="s">
        <v>8</v>
      </c>
    </row>
    <row r="140" spans="1:10" ht="12.75">
      <c r="A140" s="204" t="s">
        <v>553</v>
      </c>
      <c r="B140" s="200" t="s">
        <v>13</v>
      </c>
      <c r="C140" s="201"/>
      <c r="D140" s="202"/>
      <c r="E140" s="196" t="s">
        <v>8</v>
      </c>
      <c r="F140" s="203" t="s">
        <v>142</v>
      </c>
      <c r="G140" s="197">
        <v>4.1</v>
      </c>
      <c r="H140" s="197"/>
      <c r="I140" s="205" t="s">
        <v>8</v>
      </c>
      <c r="J140" s="205" t="s">
        <v>8</v>
      </c>
    </row>
    <row r="141" spans="1:10" ht="12.75">
      <c r="A141" s="204" t="s">
        <v>554</v>
      </c>
      <c r="B141" s="200" t="s">
        <v>13</v>
      </c>
      <c r="C141" s="201"/>
      <c r="D141" s="202"/>
      <c r="E141" s="196" t="s">
        <v>8</v>
      </c>
      <c r="F141" s="203" t="s">
        <v>142</v>
      </c>
      <c r="G141" s="197">
        <v>11.8</v>
      </c>
      <c r="H141" s="197"/>
      <c r="I141" s="205" t="s">
        <v>8</v>
      </c>
      <c r="J141" s="205" t="s">
        <v>8</v>
      </c>
    </row>
    <row r="142" spans="1:10" ht="12.75">
      <c r="A142" s="204" t="s">
        <v>555</v>
      </c>
      <c r="B142" s="200" t="s">
        <v>13</v>
      </c>
      <c r="C142" s="201"/>
      <c r="D142" s="202"/>
      <c r="E142" s="196" t="s">
        <v>8</v>
      </c>
      <c r="F142" s="203" t="s">
        <v>142</v>
      </c>
      <c r="G142" s="197">
        <v>6.9</v>
      </c>
      <c r="H142" s="197"/>
      <c r="I142" s="205" t="s">
        <v>8</v>
      </c>
      <c r="J142" s="205" t="s">
        <v>8</v>
      </c>
    </row>
    <row r="143" spans="1:10" ht="12.75">
      <c r="A143" s="204" t="s">
        <v>556</v>
      </c>
      <c r="B143" s="200" t="s">
        <v>13</v>
      </c>
      <c r="C143" s="201"/>
      <c r="D143" s="202"/>
      <c r="E143" s="196" t="s">
        <v>8</v>
      </c>
      <c r="F143" s="203" t="s">
        <v>142</v>
      </c>
      <c r="G143" s="197">
        <v>3.3</v>
      </c>
      <c r="H143" s="197"/>
      <c r="I143" s="205" t="s">
        <v>8</v>
      </c>
      <c r="J143" s="205" t="s">
        <v>8</v>
      </c>
    </row>
    <row r="144" spans="1:10" ht="12.75">
      <c r="A144" s="204" t="s">
        <v>557</v>
      </c>
      <c r="B144" s="209" t="s">
        <v>558</v>
      </c>
      <c r="C144" s="227"/>
      <c r="D144" s="228"/>
      <c r="E144" s="221">
        <v>6.15</v>
      </c>
      <c r="F144" s="197">
        <v>27.1</v>
      </c>
      <c r="G144" s="197">
        <v>14</v>
      </c>
      <c r="H144" s="197">
        <f>F144-SUM(G144:G146)</f>
        <v>3.0000000000000036</v>
      </c>
      <c r="I144" s="198">
        <v>320</v>
      </c>
      <c r="J144" s="198">
        <v>0</v>
      </c>
    </row>
    <row r="145" spans="1:10" ht="12.75">
      <c r="A145" s="213" t="s">
        <v>559</v>
      </c>
      <c r="B145" s="200" t="s">
        <v>13</v>
      </c>
      <c r="C145" s="201"/>
      <c r="D145" s="202"/>
      <c r="E145" s="196" t="s">
        <v>8</v>
      </c>
      <c r="F145" s="203" t="s">
        <v>142</v>
      </c>
      <c r="G145" s="197">
        <v>9.2</v>
      </c>
      <c r="H145" s="197"/>
      <c r="I145" s="205" t="s">
        <v>8</v>
      </c>
      <c r="J145" s="205" t="s">
        <v>8</v>
      </c>
    </row>
    <row r="146" spans="1:10" ht="12.75">
      <c r="A146" s="213" t="s">
        <v>560</v>
      </c>
      <c r="B146" s="200" t="s">
        <v>13</v>
      </c>
      <c r="C146" s="201"/>
      <c r="D146" s="202"/>
      <c r="E146" s="196" t="s">
        <v>8</v>
      </c>
      <c r="F146" s="203" t="s">
        <v>142</v>
      </c>
      <c r="G146" s="197">
        <v>0.9</v>
      </c>
      <c r="H146" s="197"/>
      <c r="I146" s="205" t="s">
        <v>8</v>
      </c>
      <c r="J146" s="205" t="s">
        <v>8</v>
      </c>
    </row>
    <row r="147" spans="1:10" ht="12.75">
      <c r="A147" s="204" t="s">
        <v>561</v>
      </c>
      <c r="B147" s="204" t="s">
        <v>481</v>
      </c>
      <c r="C147" s="198"/>
      <c r="D147" s="208"/>
      <c r="E147" s="221">
        <v>7.57</v>
      </c>
      <c r="F147" s="222">
        <v>45.7</v>
      </c>
      <c r="G147" s="222">
        <v>384.2</v>
      </c>
      <c r="H147" s="222">
        <f>F147-G148-G149-G150-G151-G152-G153-G154</f>
        <v>27.199999999999996</v>
      </c>
      <c r="I147" s="198">
        <v>149</v>
      </c>
      <c r="J147" s="198">
        <v>0</v>
      </c>
    </row>
    <row r="148" spans="1:10" ht="12.75">
      <c r="A148" s="204" t="s">
        <v>562</v>
      </c>
      <c r="B148" s="200" t="s">
        <v>13</v>
      </c>
      <c r="C148" s="201"/>
      <c r="D148" s="202"/>
      <c r="E148" s="196" t="s">
        <v>8</v>
      </c>
      <c r="F148" s="223" t="s">
        <v>142</v>
      </c>
      <c r="G148" s="222">
        <v>1.7</v>
      </c>
      <c r="H148" s="222"/>
      <c r="I148" s="205" t="s">
        <v>8</v>
      </c>
      <c r="J148" s="205" t="s">
        <v>8</v>
      </c>
    </row>
    <row r="149" spans="1:10" ht="12.75">
      <c r="A149" s="204" t="s">
        <v>563</v>
      </c>
      <c r="B149" s="200" t="s">
        <v>13</v>
      </c>
      <c r="C149" s="201"/>
      <c r="D149" s="202"/>
      <c r="E149" s="196" t="s">
        <v>8</v>
      </c>
      <c r="F149" s="223" t="s">
        <v>142</v>
      </c>
      <c r="G149" s="222">
        <v>1.2</v>
      </c>
      <c r="H149" s="222"/>
      <c r="I149" s="205" t="s">
        <v>8</v>
      </c>
      <c r="J149" s="205" t="s">
        <v>8</v>
      </c>
    </row>
    <row r="150" spans="1:10" ht="12.75">
      <c r="A150" s="204" t="s">
        <v>564</v>
      </c>
      <c r="B150" s="200" t="s">
        <v>13</v>
      </c>
      <c r="C150" s="201"/>
      <c r="D150" s="202"/>
      <c r="E150" s="196" t="s">
        <v>8</v>
      </c>
      <c r="F150" s="223" t="s">
        <v>142</v>
      </c>
      <c r="G150" s="222">
        <v>5.7</v>
      </c>
      <c r="H150" s="222"/>
      <c r="I150" s="205" t="s">
        <v>8</v>
      </c>
      <c r="J150" s="205" t="s">
        <v>8</v>
      </c>
    </row>
    <row r="151" spans="1:10" ht="12.75">
      <c r="A151" s="204" t="s">
        <v>565</v>
      </c>
      <c r="B151" s="200" t="s">
        <v>13</v>
      </c>
      <c r="C151" s="201"/>
      <c r="D151" s="202"/>
      <c r="E151" s="196" t="s">
        <v>8</v>
      </c>
      <c r="F151" s="223" t="s">
        <v>142</v>
      </c>
      <c r="G151" s="222">
        <v>2.9</v>
      </c>
      <c r="H151" s="222"/>
      <c r="I151" s="205" t="s">
        <v>8</v>
      </c>
      <c r="J151" s="205" t="s">
        <v>8</v>
      </c>
    </row>
    <row r="152" spans="1:10" ht="12.75">
      <c r="A152" s="204" t="s">
        <v>566</v>
      </c>
      <c r="B152" s="200" t="s">
        <v>13</v>
      </c>
      <c r="C152" s="201"/>
      <c r="D152" s="202"/>
      <c r="E152" s="196" t="s">
        <v>8</v>
      </c>
      <c r="F152" s="223" t="s">
        <v>142</v>
      </c>
      <c r="G152" s="222">
        <v>1.1</v>
      </c>
      <c r="H152" s="222"/>
      <c r="I152" s="205" t="s">
        <v>8</v>
      </c>
      <c r="J152" s="205" t="s">
        <v>8</v>
      </c>
    </row>
    <row r="153" spans="1:10" ht="12.75">
      <c r="A153" s="204" t="s">
        <v>567</v>
      </c>
      <c r="B153" s="200" t="s">
        <v>13</v>
      </c>
      <c r="C153" s="201"/>
      <c r="D153" s="202"/>
      <c r="E153" s="196" t="s">
        <v>8</v>
      </c>
      <c r="F153" s="223" t="s">
        <v>142</v>
      </c>
      <c r="G153" s="222">
        <v>1.8</v>
      </c>
      <c r="H153" s="222"/>
      <c r="I153" s="205" t="s">
        <v>8</v>
      </c>
      <c r="J153" s="205" t="s">
        <v>8</v>
      </c>
    </row>
    <row r="154" spans="1:10" ht="12.75">
      <c r="A154" s="204" t="s">
        <v>568</v>
      </c>
      <c r="B154" s="200" t="s">
        <v>13</v>
      </c>
      <c r="C154" s="201"/>
      <c r="D154" s="202"/>
      <c r="E154" s="196" t="s">
        <v>8</v>
      </c>
      <c r="F154" s="223" t="s">
        <v>142</v>
      </c>
      <c r="G154" s="222">
        <v>4.1</v>
      </c>
      <c r="H154" s="222"/>
      <c r="I154" s="205" t="s">
        <v>8</v>
      </c>
      <c r="J154" s="205" t="s">
        <v>8</v>
      </c>
    </row>
    <row r="155" spans="1:10" ht="12.75">
      <c r="A155" s="204" t="s">
        <v>569</v>
      </c>
      <c r="B155" s="204" t="s">
        <v>570</v>
      </c>
      <c r="C155" s="198"/>
      <c r="D155" s="208"/>
      <c r="E155" s="221">
        <v>1.9</v>
      </c>
      <c r="F155" s="222">
        <v>24.2</v>
      </c>
      <c r="G155" s="222">
        <v>10.8</v>
      </c>
      <c r="H155" s="222">
        <f>F155-G155</f>
        <v>13.399999999999999</v>
      </c>
      <c r="I155" s="198">
        <v>186</v>
      </c>
      <c r="J155" s="198">
        <v>0</v>
      </c>
    </row>
    <row r="156" spans="1:10" ht="12.75">
      <c r="A156" s="204" t="s">
        <v>571</v>
      </c>
      <c r="B156" s="204" t="s">
        <v>498</v>
      </c>
      <c r="C156" s="198"/>
      <c r="D156" s="208"/>
      <c r="E156" s="221">
        <v>1.97</v>
      </c>
      <c r="F156" s="222">
        <v>10.9</v>
      </c>
      <c r="G156" s="222">
        <v>41.2</v>
      </c>
      <c r="H156" s="222">
        <f>F156</f>
        <v>10.9</v>
      </c>
      <c r="I156" s="198">
        <v>83</v>
      </c>
      <c r="J156" s="198">
        <v>0</v>
      </c>
    </row>
    <row r="157" spans="1:10" ht="12.75">
      <c r="A157" s="204" t="s">
        <v>572</v>
      </c>
      <c r="B157" s="204" t="s">
        <v>504</v>
      </c>
      <c r="C157" s="198"/>
      <c r="D157" s="208"/>
      <c r="E157" s="221">
        <v>11.13</v>
      </c>
      <c r="F157" s="222">
        <v>25.2</v>
      </c>
      <c r="G157" s="222">
        <v>97.7</v>
      </c>
      <c r="H157" s="222">
        <f>F157-G158-G159</f>
        <v>10.4</v>
      </c>
      <c r="I157" s="198">
        <v>338</v>
      </c>
      <c r="J157" s="198">
        <v>0</v>
      </c>
    </row>
    <row r="158" spans="1:10" ht="12.75">
      <c r="A158" s="204" t="s">
        <v>573</v>
      </c>
      <c r="B158" s="200" t="s">
        <v>13</v>
      </c>
      <c r="C158" s="201"/>
      <c r="D158" s="202"/>
      <c r="E158" s="196" t="s">
        <v>8</v>
      </c>
      <c r="F158" s="223" t="s">
        <v>142</v>
      </c>
      <c r="G158" s="222">
        <v>6.2</v>
      </c>
      <c r="H158" s="222"/>
      <c r="I158" s="205" t="s">
        <v>8</v>
      </c>
      <c r="J158" s="205" t="s">
        <v>8</v>
      </c>
    </row>
    <row r="159" spans="1:10" ht="12.75">
      <c r="A159" s="204" t="s">
        <v>574</v>
      </c>
      <c r="B159" s="200" t="s">
        <v>13</v>
      </c>
      <c r="C159" s="201"/>
      <c r="D159" s="202"/>
      <c r="E159" s="196" t="s">
        <v>8</v>
      </c>
      <c r="F159" s="223" t="s">
        <v>142</v>
      </c>
      <c r="G159" s="222">
        <v>8.6</v>
      </c>
      <c r="H159" s="222"/>
      <c r="I159" s="205" t="s">
        <v>8</v>
      </c>
      <c r="J159" s="205" t="s">
        <v>8</v>
      </c>
    </row>
    <row r="160" spans="1:10" ht="12.75">
      <c r="A160" s="204" t="s">
        <v>575</v>
      </c>
      <c r="B160" s="224" t="s">
        <v>576</v>
      </c>
      <c r="C160" s="225"/>
      <c r="D160" s="226"/>
      <c r="E160" s="221">
        <v>2.67</v>
      </c>
      <c r="F160" s="197">
        <v>19</v>
      </c>
      <c r="G160" s="197">
        <v>6</v>
      </c>
      <c r="H160" s="197">
        <f>F160-G160</f>
        <v>13</v>
      </c>
      <c r="I160" s="198">
        <v>335</v>
      </c>
      <c r="J160" s="198">
        <v>80</v>
      </c>
    </row>
    <row r="161" spans="1:10" ht="12.75">
      <c r="A161" s="204" t="s">
        <v>577</v>
      </c>
      <c r="B161" s="204" t="s">
        <v>505</v>
      </c>
      <c r="C161" s="198"/>
      <c r="D161" s="208"/>
      <c r="E161" s="221">
        <v>1.69</v>
      </c>
      <c r="F161" s="197">
        <v>14.4</v>
      </c>
      <c r="G161" s="197">
        <v>35.7</v>
      </c>
      <c r="H161" s="197"/>
      <c r="I161" s="198">
        <v>114</v>
      </c>
      <c r="J161" s="198">
        <v>2</v>
      </c>
    </row>
    <row r="162" spans="1:10" ht="12.75">
      <c r="A162" s="204" t="s">
        <v>578</v>
      </c>
      <c r="B162" s="209" t="s">
        <v>579</v>
      </c>
      <c r="C162" s="227"/>
      <c r="D162" s="228"/>
      <c r="E162" s="221">
        <v>2.14</v>
      </c>
      <c r="F162" s="197">
        <v>78.2</v>
      </c>
      <c r="G162" s="197">
        <v>21.5</v>
      </c>
      <c r="H162" s="197">
        <f>F162-SUM(G162:G167)</f>
        <v>23.4</v>
      </c>
      <c r="I162" s="198">
        <v>50</v>
      </c>
      <c r="J162" s="198">
        <v>50</v>
      </c>
    </row>
    <row r="163" spans="1:10" ht="12.75">
      <c r="A163" s="209" t="s">
        <v>580</v>
      </c>
      <c r="B163" s="200" t="s">
        <v>13</v>
      </c>
      <c r="C163" s="201"/>
      <c r="D163" s="202"/>
      <c r="E163" s="196" t="s">
        <v>8</v>
      </c>
      <c r="F163" s="203" t="s">
        <v>142</v>
      </c>
      <c r="G163" s="197">
        <v>14.3</v>
      </c>
      <c r="H163" s="197"/>
      <c r="I163" s="205" t="s">
        <v>8</v>
      </c>
      <c r="J163" s="205" t="s">
        <v>8</v>
      </c>
    </row>
    <row r="164" spans="1:10" ht="12.75">
      <c r="A164" s="204" t="s">
        <v>581</v>
      </c>
      <c r="B164" s="200" t="s">
        <v>13</v>
      </c>
      <c r="C164" s="201"/>
      <c r="D164" s="202"/>
      <c r="E164" s="196" t="s">
        <v>8</v>
      </c>
      <c r="F164" s="203" t="s">
        <v>142</v>
      </c>
      <c r="G164" s="197">
        <v>5.7</v>
      </c>
      <c r="H164" s="197"/>
      <c r="I164" s="205" t="s">
        <v>8</v>
      </c>
      <c r="J164" s="205" t="s">
        <v>8</v>
      </c>
    </row>
    <row r="165" spans="1:10" ht="12.75">
      <c r="A165" s="204" t="s">
        <v>582</v>
      </c>
      <c r="B165" s="200" t="s">
        <v>13</v>
      </c>
      <c r="C165" s="201"/>
      <c r="D165" s="202"/>
      <c r="E165" s="196" t="s">
        <v>8</v>
      </c>
      <c r="F165" s="203" t="s">
        <v>142</v>
      </c>
      <c r="G165" s="197">
        <v>7</v>
      </c>
      <c r="H165" s="197"/>
      <c r="I165" s="205" t="s">
        <v>8</v>
      </c>
      <c r="J165" s="205" t="s">
        <v>8</v>
      </c>
    </row>
    <row r="166" spans="1:10" ht="12.75">
      <c r="A166" s="204" t="s">
        <v>583</v>
      </c>
      <c r="B166" s="200" t="s">
        <v>13</v>
      </c>
      <c r="C166" s="201"/>
      <c r="D166" s="202"/>
      <c r="E166" s="196" t="s">
        <v>8</v>
      </c>
      <c r="F166" s="203" t="s">
        <v>142</v>
      </c>
      <c r="G166" s="197">
        <v>1.2</v>
      </c>
      <c r="H166" s="197"/>
      <c r="I166" s="205" t="s">
        <v>8</v>
      </c>
      <c r="J166" s="205" t="s">
        <v>8</v>
      </c>
    </row>
    <row r="167" spans="1:10" ht="12.75">
      <c r="A167" s="204" t="s">
        <v>584</v>
      </c>
      <c r="B167" s="200" t="s">
        <v>13</v>
      </c>
      <c r="C167" s="201"/>
      <c r="D167" s="202"/>
      <c r="E167" s="196" t="s">
        <v>8</v>
      </c>
      <c r="F167" s="203" t="s">
        <v>142</v>
      </c>
      <c r="G167" s="197">
        <v>5.1</v>
      </c>
      <c r="H167" s="197"/>
      <c r="I167" s="205" t="s">
        <v>8</v>
      </c>
      <c r="J167" s="205" t="s">
        <v>8</v>
      </c>
    </row>
    <row r="168" spans="1:10" ht="12.75">
      <c r="A168" s="204" t="s">
        <v>585</v>
      </c>
      <c r="B168" s="224" t="s">
        <v>586</v>
      </c>
      <c r="C168" s="225"/>
      <c r="D168" s="226"/>
      <c r="E168" s="221">
        <v>11.28</v>
      </c>
      <c r="F168" s="197">
        <v>5.5</v>
      </c>
      <c r="G168" s="197">
        <v>6.6</v>
      </c>
      <c r="H168" s="197"/>
      <c r="I168" s="198">
        <v>359</v>
      </c>
      <c r="J168" s="198">
        <v>96</v>
      </c>
    </row>
    <row r="169" spans="1:10" ht="12.75">
      <c r="A169" s="204" t="s">
        <v>587</v>
      </c>
      <c r="B169" s="186" t="s">
        <v>506</v>
      </c>
      <c r="C169" s="188"/>
      <c r="D169" s="189"/>
      <c r="E169" s="221">
        <v>6.52</v>
      </c>
      <c r="F169" s="197">
        <v>9.6</v>
      </c>
      <c r="G169" s="197">
        <v>42.3</v>
      </c>
      <c r="H169" s="197"/>
      <c r="I169" s="198">
        <v>360</v>
      </c>
      <c r="J169" s="198">
        <v>0</v>
      </c>
    </row>
    <row r="170" spans="1:10" ht="12.75">
      <c r="A170" s="204" t="s">
        <v>588</v>
      </c>
      <c r="B170" s="209" t="s">
        <v>589</v>
      </c>
      <c r="C170" s="227"/>
      <c r="D170" s="228"/>
      <c r="E170" s="221">
        <v>4.43</v>
      </c>
      <c r="F170" s="229">
        <v>59.2</v>
      </c>
      <c r="G170" s="197">
        <v>18.6</v>
      </c>
      <c r="H170" s="197">
        <f>F170-SUM(G170:G171)</f>
        <v>28.6</v>
      </c>
      <c r="I170" s="198">
        <v>219</v>
      </c>
      <c r="J170" s="198">
        <v>5</v>
      </c>
    </row>
    <row r="171" spans="1:10" ht="12.75">
      <c r="A171" s="204" t="s">
        <v>590</v>
      </c>
      <c r="B171" s="200" t="s">
        <v>13</v>
      </c>
      <c r="C171" s="201"/>
      <c r="D171" s="202"/>
      <c r="E171" s="196" t="s">
        <v>8</v>
      </c>
      <c r="F171" s="203" t="s">
        <v>142</v>
      </c>
      <c r="G171" s="197">
        <v>12</v>
      </c>
      <c r="H171" s="197"/>
      <c r="I171" s="205" t="s">
        <v>8</v>
      </c>
      <c r="J171" s="205" t="s">
        <v>8</v>
      </c>
    </row>
    <row r="172" spans="1:10" ht="12.75">
      <c r="A172" s="204" t="s">
        <v>591</v>
      </c>
      <c r="B172" s="204" t="s">
        <v>592</v>
      </c>
      <c r="C172" s="198"/>
      <c r="D172" s="208"/>
      <c r="E172" s="221">
        <v>3.32</v>
      </c>
      <c r="F172" s="197">
        <v>27.5</v>
      </c>
      <c r="G172" s="197">
        <v>6.3</v>
      </c>
      <c r="H172" s="197">
        <f>F172-SUM(G172:G176)</f>
        <v>9.600000000000001</v>
      </c>
      <c r="I172" s="198">
        <v>268</v>
      </c>
      <c r="J172" s="198">
        <v>5</v>
      </c>
    </row>
    <row r="173" spans="1:10" ht="12.75">
      <c r="A173" s="213" t="s">
        <v>593</v>
      </c>
      <c r="B173" s="200" t="s">
        <v>13</v>
      </c>
      <c r="C173" s="201"/>
      <c r="D173" s="202"/>
      <c r="E173" s="196" t="s">
        <v>8</v>
      </c>
      <c r="F173" s="203" t="s">
        <v>142</v>
      </c>
      <c r="G173" s="197">
        <v>2.3</v>
      </c>
      <c r="H173" s="197"/>
      <c r="I173" s="205" t="s">
        <v>8</v>
      </c>
      <c r="J173" s="205" t="s">
        <v>8</v>
      </c>
    </row>
    <row r="174" spans="1:10" ht="12.75">
      <c r="A174" s="213" t="s">
        <v>594</v>
      </c>
      <c r="B174" s="200" t="s">
        <v>13</v>
      </c>
      <c r="C174" s="201"/>
      <c r="D174" s="202"/>
      <c r="E174" s="196" t="s">
        <v>8</v>
      </c>
      <c r="F174" s="203" t="s">
        <v>142</v>
      </c>
      <c r="G174" s="197">
        <v>1.8</v>
      </c>
      <c r="H174" s="197"/>
      <c r="I174" s="205" t="s">
        <v>8</v>
      </c>
      <c r="J174" s="205" t="s">
        <v>8</v>
      </c>
    </row>
    <row r="175" spans="1:10" ht="12.75">
      <c r="A175" s="213" t="s">
        <v>595</v>
      </c>
      <c r="B175" s="200" t="s">
        <v>13</v>
      </c>
      <c r="C175" s="201"/>
      <c r="D175" s="202"/>
      <c r="E175" s="196" t="s">
        <v>8</v>
      </c>
      <c r="F175" s="203" t="s">
        <v>142</v>
      </c>
      <c r="G175" s="197">
        <v>3.1</v>
      </c>
      <c r="H175" s="197"/>
      <c r="I175" s="205" t="s">
        <v>8</v>
      </c>
      <c r="J175" s="205" t="s">
        <v>8</v>
      </c>
    </row>
    <row r="176" spans="1:10" ht="12.75">
      <c r="A176" s="213" t="s">
        <v>596</v>
      </c>
      <c r="B176" s="200" t="s">
        <v>13</v>
      </c>
      <c r="C176" s="201"/>
      <c r="D176" s="202"/>
      <c r="E176" s="196" t="s">
        <v>8</v>
      </c>
      <c r="F176" s="203" t="s">
        <v>142</v>
      </c>
      <c r="G176" s="197">
        <v>4.4</v>
      </c>
      <c r="H176" s="197"/>
      <c r="I176" s="205" t="s">
        <v>8</v>
      </c>
      <c r="J176" s="205" t="s">
        <v>8</v>
      </c>
    </row>
    <row r="177" spans="1:10" ht="12.75">
      <c r="A177" s="204" t="s">
        <v>597</v>
      </c>
      <c r="B177" s="186" t="s">
        <v>598</v>
      </c>
      <c r="C177" s="188"/>
      <c r="D177" s="189"/>
      <c r="E177" s="221">
        <v>7.56</v>
      </c>
      <c r="F177" s="197">
        <v>36.4</v>
      </c>
      <c r="G177" s="197">
        <v>21</v>
      </c>
      <c r="H177" s="197">
        <f>F177-G177</f>
        <v>15.399999999999999</v>
      </c>
      <c r="I177" s="198">
        <v>263</v>
      </c>
      <c r="J177" s="198">
        <v>0</v>
      </c>
    </row>
    <row r="178" spans="1:10" ht="12.75">
      <c r="A178" s="204" t="s">
        <v>599</v>
      </c>
      <c r="B178" s="204" t="s">
        <v>600</v>
      </c>
      <c r="C178" s="198"/>
      <c r="D178" s="208"/>
      <c r="E178" s="221">
        <v>4.84</v>
      </c>
      <c r="F178" s="197">
        <v>29.6</v>
      </c>
      <c r="G178" s="197">
        <v>7.2</v>
      </c>
      <c r="H178" s="197">
        <f>F178-SUM(G178:G180)</f>
        <v>13.9</v>
      </c>
      <c r="I178" s="198">
        <v>147</v>
      </c>
      <c r="J178" s="198">
        <v>0</v>
      </c>
    </row>
    <row r="179" spans="1:10" ht="12.75">
      <c r="A179" s="213" t="s">
        <v>601</v>
      </c>
      <c r="B179" s="200" t="s">
        <v>13</v>
      </c>
      <c r="C179" s="201"/>
      <c r="D179" s="202"/>
      <c r="E179" s="196" t="s">
        <v>8</v>
      </c>
      <c r="F179" s="203" t="s">
        <v>142</v>
      </c>
      <c r="G179" s="197">
        <v>4.1</v>
      </c>
      <c r="H179" s="197"/>
      <c r="I179" s="205" t="s">
        <v>8</v>
      </c>
      <c r="J179" s="205" t="s">
        <v>8</v>
      </c>
    </row>
    <row r="180" spans="1:10" ht="12.75">
      <c r="A180" s="213" t="s">
        <v>602</v>
      </c>
      <c r="B180" s="200" t="s">
        <v>13</v>
      </c>
      <c r="C180" s="201"/>
      <c r="D180" s="202"/>
      <c r="E180" s="196" t="s">
        <v>8</v>
      </c>
      <c r="F180" s="203" t="s">
        <v>142</v>
      </c>
      <c r="G180" s="197">
        <v>4.4</v>
      </c>
      <c r="H180" s="197"/>
      <c r="I180" s="205" t="s">
        <v>8</v>
      </c>
      <c r="J180" s="205" t="s">
        <v>8</v>
      </c>
    </row>
    <row r="182" ht="12.75">
      <c r="E182" s="60"/>
    </row>
  </sheetData>
  <mergeCells count="1">
    <mergeCell ref="I2:J2"/>
  </mergeCells>
  <hyperlinks>
    <hyperlink ref="B2" r:id="rId1" tooltip="Пояснения к справочнику-каталогу" display="http://www.tur.samara.ru/../ВУЗы03/СГЭА/Студенты_03/Волобуева/parus.shtml"/>
    <hyperlink ref="E2" r:id="rId2" tooltip="Почтовые индексы и телефонные коды всех городских и сельских поселений России" display="http://www.russiamaps.newmail.ru/66.htm"/>
    <hyperlink ref="G2" r:id="rId3" display="http://map.rin.ru/cgi-bin/main.pl?Region=sverdlovsk"/>
    <hyperlink ref="I2" r:id="rId4" tooltip="Почтовые индексы и телефонные коды всех городских и сельских поселений России" display="http://postindex.otrok.ru/66/0.html"/>
    <hyperlink ref="A5" r:id="rId5" display="http://www.midural.ru/"/>
    <hyperlink ref="B5" r:id="rId6" display="http://www.e-burg.ru/"/>
    <hyperlink ref="A7" r:id="rId7" display="http://ekat.ru/"/>
    <hyperlink ref="B7" r:id="rId8" display="http://uralring.eunnet.net/Ekaterinburg/"/>
    <hyperlink ref="A13" r:id="rId9" display="http://www.or.inural.ru/"/>
    <hyperlink ref="B23" r:id="rId10" display="http://egorshino.chat.ru/"/>
    <hyperlink ref="A24" r:id="rId11" tooltip="660400" display="http://www.asbest.da.ru/"/>
    <hyperlink ref="B24" r:id="rId12" tooltip="660401" display="http://asbestcity.boom.ru/"/>
    <hyperlink ref="A41" r:id="rId13" display="http://www.v-salda.ru/"/>
    <hyperlink ref="B41" r:id="rId14" display="http://shawls.chat.ru/"/>
    <hyperlink ref="A42" r:id="rId15" tooltip="660900" display="http://zar.ur.ru/"/>
    <hyperlink ref="B42" r:id="rId16" tooltip="660901" display="http://www.zarechny.boom.ru/"/>
    <hyperlink ref="A48" r:id="rId17" tooltip="661100" display="http://irbit.by.ru/"/>
    <hyperlink ref="B48" r:id="rId18" tooltip="661101" display="http://irbit2.by.ru/"/>
    <hyperlink ref="A49" r:id="rId19" display="http://www.kamensk.ur.ru/"/>
    <hyperlink ref="B57" r:id="rId20" display="http://www.kachkanar.ru/"/>
    <hyperlink ref="A59" r:id="rId21" display="http://home.ural.ru/~kirovsk/"/>
    <hyperlink ref="B59" r:id="rId22" display="http://kirovgrad.h11.ru/"/>
    <hyperlink ref="A65" r:id="rId23" display="http://www.krasnoturinsk.ru/"/>
    <hyperlink ref="A68" r:id="rId24" tooltip="661800" display="http://www.krasnouralsk.ru/"/>
    <hyperlink ref="B68" r:id="rId25" tooltip="661801" display="http://kr-uralsk.narod.ru/"/>
    <hyperlink ref="A69" r:id="rId26" display="http://www.krasnoufimsk.ru/"/>
    <hyperlink ref="A76" r:id="rId27" tooltip="662300" display="http://www.ntagil.ru/"/>
    <hyperlink ref="B76" r:id="rId28" tooltip="662301" display="http://www.tagilnet.ru/"/>
    <hyperlink ref="A80" r:id="rId29" tooltip="662400" display="http://saldanet.ru/"/>
    <hyperlink ref="B81" r:id="rId30" display="http://n-tura.ru/"/>
    <hyperlink ref="A84" r:id="rId31" tooltip="662600" display="http://www.novouralsk-adm.ru/"/>
    <hyperlink ref="B84" r:id="rId32" tooltip="662601" display="http://samden.narod.ru/novouralsk.html"/>
    <hyperlink ref="A85" r:id="rId33" display="http://www.pervouralsk.ru/"/>
    <hyperlink ref="A89" r:id="rId34" display="http://polevsk.narod.ru/index.html"/>
    <hyperlink ref="B91" r:id="rId35" display="http://revda-info.hut.ru/?page=town"/>
    <hyperlink ref="B93" r:id="rId36" display="http://rezh.narod.ru/"/>
    <hyperlink ref="A94" r:id="rId37" tooltip="663100" display="http://www.severouralsk.ru/"/>
    <hyperlink ref="B99" r:id="rId38" display="http://serov.agava.ru/"/>
    <hyperlink ref="A101" r:id="rId39" display="http://www.tavda.info/"/>
    <hyperlink ref="B101" r:id="rId40" display="http://tabda.da.ru/"/>
    <hyperlink ref="B120" r:id="rId41" tooltip="664501" display="http://ur.etel.ru/region/Gor/Verhoturje.htm"/>
    <hyperlink ref="B129" r:id="rId42" display="http://rodinaspb.narod.ru/"/>
    <hyperlink ref="B169" r:id="rId43" display="http://pvv-tavda.narod.ru/"/>
    <hyperlink ref="B177" r:id="rId44" display="http://turinsk.nm.ru/"/>
    <hyperlink ref="F2" r:id="rId45" display="http://www.auditor.ru/klass/okato/okato_65.htm"/>
    <hyperlink ref="A2:C5" r:id="rId46" tooltip="960000" display="http://www.e-burg.ru/"/>
    <hyperlink ref="B3:C5" r:id="rId47" tooltip="960001" display="http://www.e-burg.ru/"/>
    <hyperlink ref="A2:E7" r:id="rId48" tooltip="960100" display="http://www.e-burg.ru/"/>
    <hyperlink ref="B3:E7" r:id="rId49" tooltip="960101" display="http://www.e-burg.ru/"/>
    <hyperlink ref="C4:J4" r:id="rId50" tooltip="960100" display="http://www.e-burg.ru/"/>
    <hyperlink ref="D4" r:id="rId51" tooltip="960101" display="http://www.e-burg.ru/"/>
    <hyperlink ref="F4" r:id="rId52" tooltip="960101" display="http://www.e-burg.ru/"/>
    <hyperlink ref="H4" r:id="rId53" tooltip="960101" display="http://www.e-burg.ru/"/>
    <hyperlink ref="J4" r:id="rId54" tooltip="960101" display="http://www.e-burg.ru/"/>
  </hyperlinks>
  <printOptions/>
  <pageMargins left="0.75" right="0.75" top="1" bottom="1" header="0.5" footer="0.5"/>
  <pageSetup horizontalDpi="300" verticalDpi="300" orientation="portrait" paperSize="9" r:id="rId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F2" sqref="F2"/>
    </sheetView>
  </sheetViews>
  <sheetFormatPr defaultColWidth="9.00390625" defaultRowHeight="12.75"/>
  <cols>
    <col min="1" max="1" width="23.75390625" style="0" customWidth="1"/>
    <col min="2" max="2" width="18.25390625" style="0" customWidth="1"/>
    <col min="3" max="3" width="6.375" style="0" customWidth="1"/>
  </cols>
  <sheetData>
    <row r="1" ht="18.75">
      <c r="A1" s="31" t="s">
        <v>215</v>
      </c>
    </row>
    <row r="2" spans="1:9" ht="76.5">
      <c r="A2" s="12" t="s">
        <v>0</v>
      </c>
      <c r="B2" s="12" t="s">
        <v>1</v>
      </c>
      <c r="C2" s="13" t="s">
        <v>2</v>
      </c>
      <c r="D2" s="12" t="s">
        <v>45</v>
      </c>
      <c r="E2" s="14" t="s">
        <v>46</v>
      </c>
      <c r="F2" s="14" t="s">
        <v>47</v>
      </c>
      <c r="G2" s="14" t="s">
        <v>48</v>
      </c>
      <c r="H2" s="16" t="s">
        <v>49</v>
      </c>
      <c r="I2" s="16" t="s">
        <v>50</v>
      </c>
    </row>
    <row r="3" spans="1:9" ht="12.75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</row>
    <row r="4" spans="1:9" ht="12.75">
      <c r="A4" s="32" t="s">
        <v>216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33" t="s">
        <v>217</v>
      </c>
      <c r="B5" s="34" t="s">
        <v>218</v>
      </c>
      <c r="C5" s="35">
        <v>1937</v>
      </c>
      <c r="D5" s="34">
        <v>49.8</v>
      </c>
      <c r="E5" s="34">
        <f>G5+F5</f>
        <v>1426.8000000000002</v>
      </c>
      <c r="F5" s="34">
        <f>SUM(F13:F44)</f>
        <v>294.6</v>
      </c>
      <c r="G5" s="34">
        <f>SUM(G7:G44)</f>
        <v>1132.2000000000003</v>
      </c>
      <c r="H5" s="34">
        <v>419</v>
      </c>
      <c r="I5" s="34">
        <v>0</v>
      </c>
    </row>
    <row r="6" spans="1:9" ht="12.75">
      <c r="A6" s="4" t="s">
        <v>53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19" t="s">
        <v>218</v>
      </c>
      <c r="B7" s="19" t="s">
        <v>218</v>
      </c>
      <c r="C7" s="19">
        <v>862</v>
      </c>
      <c r="D7" s="19" t="s">
        <v>8</v>
      </c>
      <c r="E7" s="19">
        <v>344.1</v>
      </c>
      <c r="F7" s="19">
        <v>0</v>
      </c>
      <c r="G7" s="19">
        <v>344.1</v>
      </c>
      <c r="H7" s="19">
        <v>0</v>
      </c>
      <c r="I7" s="19">
        <v>0</v>
      </c>
    </row>
    <row r="8" spans="1:9" ht="12.75">
      <c r="A8" s="19" t="s">
        <v>219</v>
      </c>
      <c r="B8" s="19" t="s">
        <v>13</v>
      </c>
      <c r="C8" s="19"/>
      <c r="D8" s="19"/>
      <c r="E8" s="19">
        <v>105.9</v>
      </c>
      <c r="F8" s="19"/>
      <c r="G8" s="19" t="s">
        <v>8</v>
      </c>
      <c r="H8" s="19">
        <v>0</v>
      </c>
      <c r="I8" s="19">
        <v>0</v>
      </c>
    </row>
    <row r="9" spans="1:9" ht="12.75">
      <c r="A9" s="19" t="s">
        <v>220</v>
      </c>
      <c r="B9" s="19" t="s">
        <v>13</v>
      </c>
      <c r="C9" s="19"/>
      <c r="D9" s="19"/>
      <c r="E9" s="19">
        <v>109.1</v>
      </c>
      <c r="F9" s="19"/>
      <c r="G9" s="19" t="s">
        <v>8</v>
      </c>
      <c r="H9" s="19">
        <v>0</v>
      </c>
      <c r="I9" s="19">
        <v>0</v>
      </c>
    </row>
    <row r="10" spans="1:9" ht="12.75">
      <c r="A10" s="19" t="s">
        <v>221</v>
      </c>
      <c r="B10" s="19" t="s">
        <v>13</v>
      </c>
      <c r="C10" s="19"/>
      <c r="D10" s="19"/>
      <c r="E10" s="19">
        <v>129.1</v>
      </c>
      <c r="F10" s="19"/>
      <c r="G10" s="19" t="s">
        <v>8</v>
      </c>
      <c r="H10" s="19">
        <v>0</v>
      </c>
      <c r="I10" s="19">
        <v>0</v>
      </c>
    </row>
    <row r="11" spans="1:9" ht="12.75">
      <c r="A11" s="19" t="s">
        <v>222</v>
      </c>
      <c r="B11" s="19" t="s">
        <v>222</v>
      </c>
      <c r="C11" s="19"/>
      <c r="D11" s="19"/>
      <c r="E11" s="19">
        <v>35.4</v>
      </c>
      <c r="F11" s="19">
        <v>0</v>
      </c>
      <c r="G11" s="19">
        <v>35.4</v>
      </c>
      <c r="H11" s="19">
        <v>145</v>
      </c>
      <c r="I11" s="19">
        <v>0</v>
      </c>
    </row>
    <row r="12" spans="1:9" ht="12.75">
      <c r="A12" s="4" t="s">
        <v>65</v>
      </c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19" t="s">
        <v>223</v>
      </c>
      <c r="B13" s="19" t="s">
        <v>224</v>
      </c>
      <c r="C13" s="19">
        <v>1536</v>
      </c>
      <c r="D13" s="19">
        <v>1.48</v>
      </c>
      <c r="E13" s="19">
        <v>15</v>
      </c>
      <c r="F13" s="19">
        <f>E13-G13</f>
        <v>6.6</v>
      </c>
      <c r="G13" s="19">
        <v>8.4</v>
      </c>
      <c r="H13" s="19">
        <v>134</v>
      </c>
      <c r="I13" s="19">
        <v>93</v>
      </c>
    </row>
    <row r="14" spans="1:9" ht="12.75">
      <c r="A14" s="19" t="s">
        <v>225</v>
      </c>
      <c r="B14" s="19" t="s">
        <v>226</v>
      </c>
      <c r="C14" s="19">
        <v>1239</v>
      </c>
      <c r="D14" s="19">
        <v>3.34</v>
      </c>
      <c r="E14" s="19">
        <v>84.2</v>
      </c>
      <c r="F14" s="19">
        <f>E14-G14</f>
        <v>25.800000000000004</v>
      </c>
      <c r="G14" s="19">
        <v>58.4</v>
      </c>
      <c r="H14" s="19">
        <v>176</v>
      </c>
      <c r="I14" s="19">
        <v>0</v>
      </c>
    </row>
    <row r="15" spans="1:9" ht="12.75">
      <c r="A15" s="19" t="s">
        <v>227</v>
      </c>
      <c r="B15" s="19" t="s">
        <v>228</v>
      </c>
      <c r="C15" s="19">
        <v>1776</v>
      </c>
      <c r="D15" s="19">
        <v>2.95</v>
      </c>
      <c r="E15" s="19">
        <v>47.7</v>
      </c>
      <c r="F15" s="19">
        <f>E15-G15</f>
        <v>18.700000000000003</v>
      </c>
      <c r="G15" s="19">
        <v>29</v>
      </c>
      <c r="H15" s="19">
        <v>239</v>
      </c>
      <c r="I15" s="19">
        <v>0</v>
      </c>
    </row>
    <row r="16" spans="1:9" ht="12.75">
      <c r="A16" s="19" t="s">
        <v>229</v>
      </c>
      <c r="B16" s="19" t="s">
        <v>230</v>
      </c>
      <c r="C16" s="19" t="s">
        <v>8</v>
      </c>
      <c r="D16" s="19">
        <v>1.22</v>
      </c>
      <c r="E16" s="19">
        <v>6.4</v>
      </c>
      <c r="F16" s="19">
        <f>E16-G16</f>
        <v>4.4</v>
      </c>
      <c r="G16" s="19">
        <v>2</v>
      </c>
      <c r="H16" s="19">
        <v>62</v>
      </c>
      <c r="I16" s="19">
        <v>0</v>
      </c>
    </row>
    <row r="17" spans="1:9" ht="12.75">
      <c r="A17" s="19" t="s">
        <v>231</v>
      </c>
      <c r="B17" s="19" t="s">
        <v>232</v>
      </c>
      <c r="C17" s="19">
        <v>1776</v>
      </c>
      <c r="D17" s="19">
        <v>2.47</v>
      </c>
      <c r="E17" s="19">
        <v>19.7</v>
      </c>
      <c r="F17" s="19">
        <f>E17-G17</f>
        <v>7.799999999999999</v>
      </c>
      <c r="G17" s="19">
        <v>11.9</v>
      </c>
      <c r="H17" s="19">
        <v>120</v>
      </c>
      <c r="I17" s="19">
        <v>47</v>
      </c>
    </row>
    <row r="18" spans="1:9" ht="12.75">
      <c r="A18" s="19" t="s">
        <v>233</v>
      </c>
      <c r="B18" s="19"/>
      <c r="C18" s="19" t="s">
        <v>8</v>
      </c>
      <c r="D18" s="19" t="s">
        <v>8</v>
      </c>
      <c r="E18" s="19" t="s">
        <v>8</v>
      </c>
      <c r="F18" s="19"/>
      <c r="G18" s="19">
        <v>2.5</v>
      </c>
      <c r="H18" s="19" t="s">
        <v>8</v>
      </c>
      <c r="I18" s="19"/>
    </row>
    <row r="19" spans="1:9" ht="12.75">
      <c r="A19" s="19" t="s">
        <v>234</v>
      </c>
      <c r="B19" s="19" t="s">
        <v>235</v>
      </c>
      <c r="C19" s="19">
        <v>1150</v>
      </c>
      <c r="D19" s="19">
        <v>1.72</v>
      </c>
      <c r="E19" s="19">
        <v>34.5</v>
      </c>
      <c r="F19" s="19">
        <f>E19-G19</f>
        <v>21.8</v>
      </c>
      <c r="G19" s="19">
        <v>12.7</v>
      </c>
      <c r="H19" s="19">
        <v>125</v>
      </c>
      <c r="I19" s="19">
        <v>0</v>
      </c>
    </row>
    <row r="20" spans="1:9" ht="12.75">
      <c r="A20" s="19" t="s">
        <v>236</v>
      </c>
      <c r="B20" s="4" t="s">
        <v>13</v>
      </c>
      <c r="C20" s="19" t="s">
        <v>8</v>
      </c>
      <c r="D20" s="19" t="s">
        <v>8</v>
      </c>
      <c r="E20" s="19" t="s">
        <v>8</v>
      </c>
      <c r="F20" s="19"/>
      <c r="G20" s="19">
        <v>15.4</v>
      </c>
      <c r="H20" s="19" t="s">
        <v>8</v>
      </c>
      <c r="I20" s="19"/>
    </row>
    <row r="21" spans="1:9" ht="12.75">
      <c r="A21" s="19" t="s">
        <v>237</v>
      </c>
      <c r="B21" s="19" t="s">
        <v>238</v>
      </c>
      <c r="C21" s="19">
        <v>1777</v>
      </c>
      <c r="D21" s="19">
        <v>2.61</v>
      </c>
      <c r="E21" s="19">
        <v>20.4</v>
      </c>
      <c r="F21" s="19">
        <f>E21-G21</f>
        <v>15.499999999999998</v>
      </c>
      <c r="G21" s="19">
        <v>4.9</v>
      </c>
      <c r="H21" s="19">
        <v>86</v>
      </c>
      <c r="I21" s="19">
        <v>23</v>
      </c>
    </row>
    <row r="22" spans="1:9" ht="12.75">
      <c r="A22" s="19" t="s">
        <v>239</v>
      </c>
      <c r="B22" s="4" t="s">
        <v>13</v>
      </c>
      <c r="C22" s="19" t="s">
        <v>8</v>
      </c>
      <c r="D22" s="19" t="s">
        <v>8</v>
      </c>
      <c r="E22" s="19" t="s">
        <v>8</v>
      </c>
      <c r="F22" s="19"/>
      <c r="G22" s="19">
        <v>6.7</v>
      </c>
      <c r="H22" s="19" t="s">
        <v>8</v>
      </c>
      <c r="I22" s="19"/>
    </row>
    <row r="23" spans="1:9" ht="12.75">
      <c r="A23" s="19" t="s">
        <v>240</v>
      </c>
      <c r="B23" s="19" t="s">
        <v>241</v>
      </c>
      <c r="C23" s="19">
        <v>1776</v>
      </c>
      <c r="D23" s="19">
        <v>1.81</v>
      </c>
      <c r="E23" s="19">
        <v>17.9</v>
      </c>
      <c r="F23" s="19">
        <f aca="true" t="shared" si="0" ref="F23:F30">E23-G23</f>
        <v>7.499999999999998</v>
      </c>
      <c r="G23" s="19">
        <v>10.4</v>
      </c>
      <c r="H23" s="19">
        <v>82</v>
      </c>
      <c r="I23" s="19">
        <v>0</v>
      </c>
    </row>
    <row r="24" spans="1:9" ht="12.75">
      <c r="A24" s="19" t="s">
        <v>242</v>
      </c>
      <c r="B24" s="19" t="s">
        <v>243</v>
      </c>
      <c r="C24" s="19" t="s">
        <v>8</v>
      </c>
      <c r="D24" s="19">
        <v>1.03</v>
      </c>
      <c r="E24" s="19">
        <v>9.5</v>
      </c>
      <c r="F24" s="19">
        <f t="shared" si="0"/>
        <v>5.8</v>
      </c>
      <c r="G24" s="19">
        <v>3.7</v>
      </c>
      <c r="H24" s="19">
        <v>140</v>
      </c>
      <c r="I24" s="19">
        <v>130</v>
      </c>
    </row>
    <row r="25" spans="1:9" ht="12.75">
      <c r="A25" s="19" t="s">
        <v>244</v>
      </c>
      <c r="B25" s="19" t="s">
        <v>245</v>
      </c>
      <c r="C25" s="19" t="s">
        <v>8</v>
      </c>
      <c r="D25" s="19">
        <v>1.07</v>
      </c>
      <c r="E25" s="19">
        <v>13</v>
      </c>
      <c r="F25" s="19">
        <f t="shared" si="0"/>
        <v>7.8</v>
      </c>
      <c r="G25" s="19">
        <v>5.2</v>
      </c>
      <c r="H25" s="19">
        <v>29</v>
      </c>
      <c r="I25" s="19">
        <v>0</v>
      </c>
    </row>
    <row r="26" spans="1:9" ht="12.75">
      <c r="A26" s="19" t="s">
        <v>246</v>
      </c>
      <c r="B26" s="19" t="s">
        <v>247</v>
      </c>
      <c r="C26" s="19">
        <v>1965</v>
      </c>
      <c r="D26" s="19">
        <v>1.51</v>
      </c>
      <c r="E26" s="19">
        <v>17.4</v>
      </c>
      <c r="F26" s="19">
        <f t="shared" si="0"/>
        <v>12.299999999999999</v>
      </c>
      <c r="G26" s="19">
        <v>5.1</v>
      </c>
      <c r="H26" s="19">
        <v>67</v>
      </c>
      <c r="I26" s="19">
        <v>19</v>
      </c>
    </row>
    <row r="27" spans="1:9" ht="12.75">
      <c r="A27" s="19" t="s">
        <v>248</v>
      </c>
      <c r="B27" s="19" t="s">
        <v>249</v>
      </c>
      <c r="C27" s="19">
        <v>1965</v>
      </c>
      <c r="D27" s="19">
        <v>1.52</v>
      </c>
      <c r="E27" s="19">
        <v>14</v>
      </c>
      <c r="F27" s="19">
        <f t="shared" si="0"/>
        <v>9.5</v>
      </c>
      <c r="G27" s="19">
        <v>4.5</v>
      </c>
      <c r="H27" s="19">
        <v>107</v>
      </c>
      <c r="I27" s="19">
        <v>45</v>
      </c>
    </row>
    <row r="28" spans="1:9" ht="12.75">
      <c r="A28" s="19" t="s">
        <v>250</v>
      </c>
      <c r="B28" s="19" t="s">
        <v>251</v>
      </c>
      <c r="C28" s="19" t="s">
        <v>8</v>
      </c>
      <c r="D28" s="19">
        <v>1.89</v>
      </c>
      <c r="E28" s="19">
        <v>13</v>
      </c>
      <c r="F28" s="19">
        <f t="shared" si="0"/>
        <v>8.6</v>
      </c>
      <c r="G28" s="19">
        <v>4.4</v>
      </c>
      <c r="H28" s="19">
        <v>205</v>
      </c>
      <c r="I28" s="19">
        <v>0</v>
      </c>
    </row>
    <row r="29" spans="1:9" ht="12.75">
      <c r="A29" s="19" t="s">
        <v>252</v>
      </c>
      <c r="B29" s="19" t="s">
        <v>253</v>
      </c>
      <c r="C29" s="19"/>
      <c r="D29" s="19">
        <v>2.32</v>
      </c>
      <c r="E29" s="19">
        <v>40.6</v>
      </c>
      <c r="F29" s="19">
        <f t="shared" si="0"/>
        <v>30.200000000000003</v>
      </c>
      <c r="G29" s="19">
        <v>10.4</v>
      </c>
      <c r="H29" s="19">
        <v>62</v>
      </c>
      <c r="I29" s="19">
        <v>0</v>
      </c>
    </row>
    <row r="30" spans="1:9" ht="12.75">
      <c r="A30" s="19" t="s">
        <v>254</v>
      </c>
      <c r="B30" s="19" t="s">
        <v>255</v>
      </c>
      <c r="C30" s="19">
        <v>1408</v>
      </c>
      <c r="D30" s="19">
        <v>2.99</v>
      </c>
      <c r="E30" s="19">
        <v>80.3</v>
      </c>
      <c r="F30" s="19">
        <f t="shared" si="0"/>
        <v>23.799999999999997</v>
      </c>
      <c r="G30" s="19">
        <v>56.5</v>
      </c>
      <c r="H30" s="19">
        <v>123</v>
      </c>
      <c r="I30" s="19">
        <v>0</v>
      </c>
    </row>
    <row r="31" spans="1:9" ht="12.75">
      <c r="A31" s="19" t="s">
        <v>256</v>
      </c>
      <c r="B31" s="4" t="s">
        <v>13</v>
      </c>
      <c r="C31" s="19"/>
      <c r="D31" s="19"/>
      <c r="E31" s="19"/>
      <c r="F31" s="19"/>
      <c r="G31" s="19">
        <v>1</v>
      </c>
      <c r="H31" s="19"/>
      <c r="I31" s="19"/>
    </row>
    <row r="32" spans="1:9" ht="12.75">
      <c r="A32" s="19" t="s">
        <v>257</v>
      </c>
      <c r="B32" s="4" t="s">
        <v>13</v>
      </c>
      <c r="C32" s="19"/>
      <c r="D32" s="19"/>
      <c r="E32" s="19"/>
      <c r="F32" s="19"/>
      <c r="G32" s="19">
        <v>2</v>
      </c>
      <c r="H32" s="19"/>
      <c r="I32" s="19"/>
    </row>
    <row r="33" spans="1:9" ht="12.75">
      <c r="A33" s="19" t="s">
        <v>258</v>
      </c>
      <c r="B33" s="19" t="s">
        <v>259</v>
      </c>
      <c r="C33" s="19"/>
      <c r="D33" s="19">
        <v>2.14</v>
      </c>
      <c r="E33" s="19">
        <v>29.6</v>
      </c>
      <c r="F33" s="19">
        <f>E33-G33</f>
        <v>19.200000000000003</v>
      </c>
      <c r="G33" s="19">
        <v>10.4</v>
      </c>
      <c r="H33" s="19">
        <v>68</v>
      </c>
      <c r="I33" s="19">
        <v>0</v>
      </c>
    </row>
    <row r="34" spans="1:9" ht="12.75">
      <c r="A34" s="19" t="s">
        <v>260</v>
      </c>
      <c r="B34" s="19"/>
      <c r="C34" s="19"/>
      <c r="D34" s="19"/>
      <c r="E34" s="19"/>
      <c r="F34" s="19"/>
      <c r="G34" s="19">
        <v>4.6</v>
      </c>
      <c r="H34" s="19"/>
      <c r="I34" s="19"/>
    </row>
    <row r="35" spans="1:9" ht="12.75">
      <c r="A35" s="19" t="s">
        <v>261</v>
      </c>
      <c r="B35" s="19" t="s">
        <v>262</v>
      </c>
      <c r="C35" s="19">
        <v>1952</v>
      </c>
      <c r="D35" s="19">
        <v>2.27</v>
      </c>
      <c r="E35" s="19">
        <v>65.6</v>
      </c>
      <c r="F35" s="19">
        <f>E35-G35</f>
        <v>14.399999999999991</v>
      </c>
      <c r="G35" s="19">
        <v>51.2</v>
      </c>
      <c r="H35" s="19">
        <v>102</v>
      </c>
      <c r="I35" s="19">
        <v>0</v>
      </c>
    </row>
    <row r="36" spans="1:9" ht="12.75">
      <c r="A36" s="19" t="s">
        <v>263</v>
      </c>
      <c r="B36" s="4" t="s">
        <v>13</v>
      </c>
      <c r="C36" s="4"/>
      <c r="D36" s="19"/>
      <c r="E36" s="19"/>
      <c r="F36" s="19"/>
      <c r="G36" s="19">
        <v>2.2</v>
      </c>
      <c r="H36" s="19"/>
      <c r="I36" s="19"/>
    </row>
    <row r="37" spans="1:9" ht="12.75">
      <c r="A37" s="19" t="s">
        <v>264</v>
      </c>
      <c r="B37" s="19" t="s">
        <v>265</v>
      </c>
      <c r="C37" s="19"/>
      <c r="D37" s="19">
        <v>2.86</v>
      </c>
      <c r="E37" s="19">
        <v>344.1</v>
      </c>
      <c r="F37" s="19">
        <f aca="true" t="shared" si="1" ref="F37:F44">E37-G37</f>
        <v>0</v>
      </c>
      <c r="G37" s="19">
        <v>344.1</v>
      </c>
      <c r="H37" s="19">
        <v>0</v>
      </c>
      <c r="I37" s="19">
        <v>0</v>
      </c>
    </row>
    <row r="38" spans="1:9" ht="12.75">
      <c r="A38" s="19" t="s">
        <v>266</v>
      </c>
      <c r="B38" s="19" t="s">
        <v>267</v>
      </c>
      <c r="C38" s="19"/>
      <c r="D38" s="19">
        <v>1.88</v>
      </c>
      <c r="E38" s="19">
        <v>15.5</v>
      </c>
      <c r="F38" s="19">
        <f t="shared" si="1"/>
        <v>7.4</v>
      </c>
      <c r="G38" s="19">
        <v>8.1</v>
      </c>
      <c r="H38" s="19">
        <v>251</v>
      </c>
      <c r="I38" s="19">
        <v>0</v>
      </c>
    </row>
    <row r="39" spans="1:9" ht="12.75">
      <c r="A39" s="19" t="s">
        <v>268</v>
      </c>
      <c r="B39" s="19" t="s">
        <v>269</v>
      </c>
      <c r="C39" s="19"/>
      <c r="D39" s="19">
        <v>1.35</v>
      </c>
      <c r="E39" s="19">
        <v>7.3</v>
      </c>
      <c r="F39" s="19">
        <f t="shared" si="1"/>
        <v>4.3</v>
      </c>
      <c r="G39" s="19">
        <v>3</v>
      </c>
      <c r="H39" s="19">
        <v>270</v>
      </c>
      <c r="I39" s="19">
        <v>0</v>
      </c>
    </row>
    <row r="40" spans="1:9" ht="12.75">
      <c r="A40" s="19" t="s">
        <v>270</v>
      </c>
      <c r="B40" s="19" t="s">
        <v>271</v>
      </c>
      <c r="C40" s="19"/>
      <c r="D40" s="19">
        <v>2.8</v>
      </c>
      <c r="E40" s="19">
        <v>11.5</v>
      </c>
      <c r="F40" s="19">
        <f t="shared" si="1"/>
        <v>6.8</v>
      </c>
      <c r="G40" s="19">
        <v>4.7</v>
      </c>
      <c r="H40" s="19">
        <v>240</v>
      </c>
      <c r="I40" s="19">
        <v>0</v>
      </c>
    </row>
    <row r="41" spans="1:9" ht="12.75">
      <c r="A41" s="19" t="s">
        <v>272</v>
      </c>
      <c r="B41" s="19" t="s">
        <v>273</v>
      </c>
      <c r="C41" s="19"/>
      <c r="D41" s="19">
        <v>1.17</v>
      </c>
      <c r="E41" s="19">
        <v>12.5</v>
      </c>
      <c r="F41" s="19">
        <f t="shared" si="1"/>
        <v>7.6</v>
      </c>
      <c r="G41" s="19">
        <v>4.9</v>
      </c>
      <c r="H41" s="19">
        <v>90</v>
      </c>
      <c r="I41" s="19">
        <v>35</v>
      </c>
    </row>
    <row r="42" spans="1:9" ht="12.75">
      <c r="A42" s="19" t="s">
        <v>274</v>
      </c>
      <c r="B42" s="19" t="s">
        <v>275</v>
      </c>
      <c r="C42" s="19"/>
      <c r="D42" s="19">
        <v>2.04</v>
      </c>
      <c r="E42" s="19">
        <v>12.7</v>
      </c>
      <c r="F42" s="19">
        <f t="shared" si="1"/>
        <v>8.899999999999999</v>
      </c>
      <c r="G42" s="19">
        <v>3.8</v>
      </c>
      <c r="H42" s="19">
        <v>165</v>
      </c>
      <c r="I42" s="19">
        <v>18</v>
      </c>
    </row>
    <row r="43" spans="1:9" ht="12.75">
      <c r="A43" s="19" t="s">
        <v>276</v>
      </c>
      <c r="B43" s="19" t="s">
        <v>277</v>
      </c>
      <c r="C43" s="19"/>
      <c r="D43" s="19">
        <v>1.39</v>
      </c>
      <c r="E43" s="19">
        <v>15.3</v>
      </c>
      <c r="F43" s="19">
        <f t="shared" si="1"/>
        <v>10.100000000000001</v>
      </c>
      <c r="G43" s="19">
        <v>5.2</v>
      </c>
      <c r="H43" s="19">
        <v>175</v>
      </c>
      <c r="I43" s="19">
        <v>7</v>
      </c>
    </row>
    <row r="44" spans="1:9" ht="12.75">
      <c r="A44" s="19" t="s">
        <v>278</v>
      </c>
      <c r="B44" s="19" t="s">
        <v>279</v>
      </c>
      <c r="C44" s="19">
        <v>1926</v>
      </c>
      <c r="D44" s="19">
        <v>1.63</v>
      </c>
      <c r="E44" s="19">
        <v>65.2</v>
      </c>
      <c r="F44" s="19">
        <f t="shared" si="1"/>
        <v>9.800000000000004</v>
      </c>
      <c r="G44" s="19">
        <v>55.4</v>
      </c>
      <c r="H44" s="19">
        <v>63</v>
      </c>
      <c r="I44" s="19">
        <v>0</v>
      </c>
    </row>
  </sheetData>
  <hyperlinks>
    <hyperlink ref="C5" r:id="rId1" tooltip="Город Смоленск был образован в 862" display="D:\Сайт_04\Подготовка\Вся Россия плюс\193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Годы образования</dc:title>
  <dc:subject>Вся Россия</dc:subject>
  <dc:creator>Шишков М.К.</dc:creator>
  <cp:keywords/>
  <dc:description/>
  <cp:lastModifiedBy>Шишков М.К.</cp:lastModifiedBy>
  <cp:lastPrinted>2004-06-28T12:51:17Z</cp:lastPrinted>
  <dcterms:created xsi:type="dcterms:W3CDTF">2004-06-28T12:16:34Z</dcterms:created>
  <dcterms:modified xsi:type="dcterms:W3CDTF">2004-10-19T06:59:15Z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